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576" yWindow="5208" windowWidth="16944" windowHeight="5652" tabRatio="902"/>
  </bookViews>
  <sheets>
    <sheet name="Board Report" sheetId="1" r:id="rId1"/>
    <sheet name="ADMINISTRATION - 10 " sheetId="13" r:id="rId2"/>
    <sheet name="HOUSE &amp; GROUNDS - 20" sheetId="12" r:id="rId3"/>
    <sheet name="MEMBERSHIP - 30" sheetId="8" r:id="rId4"/>
    <sheet name="AQUATICS - 40" sheetId="6" r:id="rId5"/>
    <sheet name="ADULT - 50" sheetId="3" r:id="rId6"/>
    <sheet name="YOUTH SPORTS - 60" sheetId="10" r:id="rId7"/>
    <sheet name="YOUTH ENRICH - 70" sheetId="9" r:id="rId8"/>
    <sheet name="AFTERSCHOOL - 80" sheetId="5" r:id="rId9"/>
    <sheet name="DAY CAMP - 90" sheetId="4" r:id="rId10"/>
  </sheets>
  <definedNames>
    <definedName name="_xlnm.Print_Titles" localSheetId="1">'ADMINISTRATION - 10 '!$A:$K,'ADMINISTRATION - 10 '!$6:$7</definedName>
    <definedName name="_xlnm.Print_Titles" localSheetId="5">'ADULT - 50'!$A:$K,'ADULT - 50'!$5:$6</definedName>
    <definedName name="_xlnm.Print_Titles" localSheetId="8">'AFTERSCHOOL - 80'!$A:$K,'AFTERSCHOOL - 80'!$6:$7</definedName>
    <definedName name="_xlnm.Print_Titles" localSheetId="4">'AQUATICS - 40'!$A:$K,'AQUATICS - 40'!$6:$7</definedName>
    <definedName name="_xlnm.Print_Titles" localSheetId="9">'DAY CAMP - 90'!$A:$K,'DAY CAMP - 90'!$6:$7</definedName>
    <definedName name="_xlnm.Print_Titles" localSheetId="2">'HOUSE &amp; GROUNDS - 20'!$6:$6</definedName>
    <definedName name="_xlnm.Print_Titles" localSheetId="3">'MEMBERSHIP - 30'!$A:$K,'MEMBERSHIP - 30'!$6:$7</definedName>
    <definedName name="_xlnm.Print_Titles" localSheetId="7">'YOUTH ENRICH - 70'!$A:$K,'YOUTH ENRICH - 70'!$6:$7</definedName>
    <definedName name="_xlnm.Print_Titles" localSheetId="6">'YOUTH SPORTS - 60'!$A:$K,'YOUTH SPORTS - 60'!$6:$7</definedName>
  </definedNames>
  <calcPr calcId="145621"/>
</workbook>
</file>

<file path=xl/calcChain.xml><?xml version="1.0" encoding="utf-8"?>
<calcChain xmlns="http://schemas.openxmlformats.org/spreadsheetml/2006/main">
  <c r="G28" i="1" l="1"/>
  <c r="G16" i="1"/>
  <c r="F32" i="1" l="1"/>
  <c r="E32" i="1"/>
  <c r="K52" i="10"/>
  <c r="I24" i="1" s="1"/>
  <c r="I52" i="10"/>
  <c r="H24" i="1" s="1"/>
  <c r="H52" i="10"/>
  <c r="J52" i="10" s="1"/>
  <c r="G52" i="10"/>
  <c r="E24" i="1" s="1"/>
  <c r="F52" i="10"/>
  <c r="D52" i="10"/>
  <c r="D24" i="1" s="1"/>
  <c r="C52" i="10"/>
  <c r="E52" i="10" s="1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K18" i="10"/>
  <c r="K54" i="10" s="1"/>
  <c r="I18" i="10"/>
  <c r="I54" i="10" s="1"/>
  <c r="H18" i="10"/>
  <c r="J18" i="10" s="1"/>
  <c r="G18" i="10"/>
  <c r="G54" i="10" s="1"/>
  <c r="F18" i="10"/>
  <c r="F54" i="10" s="1"/>
  <c r="D18" i="10"/>
  <c r="D54" i="10" s="1"/>
  <c r="C18" i="10"/>
  <c r="C54" i="10" s="1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E10" i="10"/>
  <c r="J9" i="10"/>
  <c r="E9" i="10"/>
  <c r="D26" i="1"/>
  <c r="E26" i="1"/>
  <c r="F26" i="1"/>
  <c r="H26" i="1"/>
  <c r="I26" i="1"/>
  <c r="C26" i="1"/>
  <c r="K57" i="5"/>
  <c r="I57" i="5"/>
  <c r="H57" i="5"/>
  <c r="J57" i="5" s="1"/>
  <c r="G57" i="5"/>
  <c r="F57" i="5"/>
  <c r="D57" i="5"/>
  <c r="C57" i="5"/>
  <c r="E57" i="5" s="1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K22" i="5"/>
  <c r="K59" i="5" s="1"/>
  <c r="I22" i="5"/>
  <c r="I59" i="5" s="1"/>
  <c r="H22" i="5"/>
  <c r="H59" i="5" s="1"/>
  <c r="J59" i="5" s="1"/>
  <c r="G22" i="5"/>
  <c r="G59" i="5" s="1"/>
  <c r="F22" i="5"/>
  <c r="F59" i="5" s="1"/>
  <c r="D22" i="5"/>
  <c r="D59" i="5" s="1"/>
  <c r="C22" i="5"/>
  <c r="C59" i="5" s="1"/>
  <c r="E59" i="5" s="1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D22" i="1"/>
  <c r="E22" i="1"/>
  <c r="F22" i="1"/>
  <c r="H22" i="1"/>
  <c r="I22" i="1"/>
  <c r="C22" i="1"/>
  <c r="D25" i="1"/>
  <c r="E25" i="1"/>
  <c r="F25" i="1"/>
  <c r="H25" i="1"/>
  <c r="I25" i="1"/>
  <c r="C25" i="1"/>
  <c r="D13" i="1"/>
  <c r="E13" i="1"/>
  <c r="F13" i="1"/>
  <c r="H13" i="1"/>
  <c r="C13" i="1"/>
  <c r="K66" i="9"/>
  <c r="I66" i="9"/>
  <c r="H66" i="9"/>
  <c r="J66" i="9" s="1"/>
  <c r="G66" i="9"/>
  <c r="F66" i="9"/>
  <c r="D66" i="9"/>
  <c r="C66" i="9"/>
  <c r="E66" i="9" s="1"/>
  <c r="J65" i="9"/>
  <c r="E65" i="9"/>
  <c r="J64" i="9"/>
  <c r="E64" i="9"/>
  <c r="J63" i="9"/>
  <c r="E63" i="9"/>
  <c r="J62" i="9"/>
  <c r="E62" i="9"/>
  <c r="J61" i="9"/>
  <c r="E61" i="9"/>
  <c r="J60" i="9"/>
  <c r="E60" i="9"/>
  <c r="J59" i="9"/>
  <c r="E59" i="9"/>
  <c r="J58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J51" i="9"/>
  <c r="E51" i="9"/>
  <c r="J50" i="9"/>
  <c r="E50" i="9"/>
  <c r="J49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K24" i="9"/>
  <c r="K67" i="9" s="1"/>
  <c r="I24" i="9"/>
  <c r="I67" i="9" s="1"/>
  <c r="H24" i="9"/>
  <c r="J24" i="9" s="1"/>
  <c r="G24" i="9"/>
  <c r="G67" i="9" s="1"/>
  <c r="F24" i="9"/>
  <c r="F67" i="9" s="1"/>
  <c r="D24" i="9"/>
  <c r="D67" i="9" s="1"/>
  <c r="C24" i="9"/>
  <c r="C67" i="9" s="1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K62" i="8"/>
  <c r="J62" i="8"/>
  <c r="I62" i="8"/>
  <c r="H62" i="8"/>
  <c r="G62" i="8"/>
  <c r="F62" i="8"/>
  <c r="D62" i="8"/>
  <c r="C62" i="8"/>
  <c r="E62" i="8" s="1"/>
  <c r="J61" i="8"/>
  <c r="E61" i="8"/>
  <c r="J60" i="8"/>
  <c r="E60" i="8"/>
  <c r="J59" i="8"/>
  <c r="E59" i="8"/>
  <c r="J58" i="8"/>
  <c r="E58" i="8"/>
  <c r="J57" i="8"/>
  <c r="E57" i="8"/>
  <c r="J56" i="8"/>
  <c r="E56" i="8"/>
  <c r="J55" i="8"/>
  <c r="E55" i="8"/>
  <c r="J54" i="8"/>
  <c r="E54" i="8"/>
  <c r="J53" i="8"/>
  <c r="E53" i="8"/>
  <c r="J52" i="8"/>
  <c r="E52" i="8"/>
  <c r="J51" i="8"/>
  <c r="E51" i="8"/>
  <c r="J50" i="8"/>
  <c r="E50" i="8"/>
  <c r="J49" i="8"/>
  <c r="E49" i="8"/>
  <c r="J48" i="8"/>
  <c r="E48" i="8"/>
  <c r="J47" i="8"/>
  <c r="E47" i="8"/>
  <c r="J46" i="8"/>
  <c r="E46" i="8"/>
  <c r="J45" i="8"/>
  <c r="E45" i="8"/>
  <c r="J44" i="8"/>
  <c r="E44" i="8"/>
  <c r="J43" i="8"/>
  <c r="E43" i="8"/>
  <c r="J42" i="8"/>
  <c r="E42" i="8"/>
  <c r="J41" i="8"/>
  <c r="E41" i="8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K27" i="8"/>
  <c r="K64" i="8" s="1"/>
  <c r="I27" i="8"/>
  <c r="I64" i="8" s="1"/>
  <c r="H27" i="8"/>
  <c r="H64" i="8" s="1"/>
  <c r="J64" i="8" s="1"/>
  <c r="G27" i="8"/>
  <c r="G64" i="8" s="1"/>
  <c r="F27" i="8"/>
  <c r="F64" i="8" s="1"/>
  <c r="D27" i="8"/>
  <c r="D64" i="8" s="1"/>
  <c r="C27" i="8"/>
  <c r="C64" i="8" s="1"/>
  <c r="E64" i="8" s="1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K42" i="12"/>
  <c r="I42" i="12"/>
  <c r="H42" i="12"/>
  <c r="J42" i="12" s="1"/>
  <c r="G42" i="12"/>
  <c r="F42" i="12"/>
  <c r="D42" i="12"/>
  <c r="C42" i="12"/>
  <c r="E42" i="12" s="1"/>
  <c r="J41" i="12"/>
  <c r="E41" i="12"/>
  <c r="J40" i="12"/>
  <c r="E40" i="12"/>
  <c r="J39" i="12"/>
  <c r="E39" i="12"/>
  <c r="J38" i="12"/>
  <c r="E38" i="12"/>
  <c r="J37" i="12"/>
  <c r="E37" i="12"/>
  <c r="J36" i="12"/>
  <c r="E36" i="12"/>
  <c r="J35" i="12"/>
  <c r="E35" i="12"/>
  <c r="J34" i="12"/>
  <c r="E34" i="12"/>
  <c r="J33" i="12"/>
  <c r="E33" i="12"/>
  <c r="J32" i="12"/>
  <c r="E32" i="12"/>
  <c r="J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K8" i="12"/>
  <c r="K43" i="12" s="1"/>
  <c r="I8" i="12"/>
  <c r="I43" i="12" s="1"/>
  <c r="H8" i="12"/>
  <c r="H43" i="12" s="1"/>
  <c r="J43" i="12" s="1"/>
  <c r="G8" i="12"/>
  <c r="G43" i="12" s="1"/>
  <c r="F8" i="12"/>
  <c r="F43" i="12" s="1"/>
  <c r="D8" i="12"/>
  <c r="D43" i="12" s="1"/>
  <c r="C8" i="12"/>
  <c r="C43" i="12" s="1"/>
  <c r="E43" i="12" s="1"/>
  <c r="K47" i="6"/>
  <c r="J47" i="6"/>
  <c r="I47" i="6"/>
  <c r="H47" i="6"/>
  <c r="G47" i="6"/>
  <c r="F47" i="6"/>
  <c r="D47" i="6"/>
  <c r="C47" i="6"/>
  <c r="E47" i="6" s="1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K19" i="6"/>
  <c r="K49" i="6" s="1"/>
  <c r="I19" i="6"/>
  <c r="I49" i="6" s="1"/>
  <c r="H19" i="6"/>
  <c r="H49" i="6" s="1"/>
  <c r="J49" i="6" s="1"/>
  <c r="G19" i="6"/>
  <c r="G49" i="6" s="1"/>
  <c r="F19" i="6"/>
  <c r="F49" i="6" s="1"/>
  <c r="E19" i="6"/>
  <c r="D19" i="6"/>
  <c r="D49" i="6" s="1"/>
  <c r="C19" i="6"/>
  <c r="C49" i="6" s="1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K44" i="4"/>
  <c r="I44" i="4"/>
  <c r="H44" i="4"/>
  <c r="J44" i="4" s="1"/>
  <c r="G44" i="4"/>
  <c r="F44" i="4"/>
  <c r="D44" i="4"/>
  <c r="C44" i="4"/>
  <c r="E44" i="4" s="1"/>
  <c r="J42" i="4"/>
  <c r="E42" i="4"/>
  <c r="J41" i="4"/>
  <c r="E41" i="4"/>
  <c r="J40" i="4"/>
  <c r="E40" i="4"/>
  <c r="J39" i="4"/>
  <c r="E39" i="4"/>
  <c r="J38" i="4"/>
  <c r="E38" i="4"/>
  <c r="J37" i="4"/>
  <c r="E37" i="4"/>
  <c r="J36" i="4"/>
  <c r="E36" i="4"/>
  <c r="J35" i="4"/>
  <c r="E35" i="4"/>
  <c r="J34" i="4"/>
  <c r="E34" i="4"/>
  <c r="J33" i="4"/>
  <c r="E33" i="4"/>
  <c r="J32" i="4"/>
  <c r="E32" i="4"/>
  <c r="J31" i="4"/>
  <c r="E31" i="4"/>
  <c r="J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J20" i="4"/>
  <c r="E20" i="4"/>
  <c r="J19" i="4"/>
  <c r="E19" i="4"/>
  <c r="J18" i="4"/>
  <c r="E18" i="4"/>
  <c r="K15" i="4"/>
  <c r="K46" i="4" s="1"/>
  <c r="I15" i="4"/>
  <c r="I46" i="4" s="1"/>
  <c r="H15" i="4"/>
  <c r="J15" i="4" s="1"/>
  <c r="G15" i="4"/>
  <c r="G46" i="4" s="1"/>
  <c r="F15" i="4"/>
  <c r="F46" i="4" s="1"/>
  <c r="D15" i="4"/>
  <c r="D46" i="4" s="1"/>
  <c r="C15" i="4"/>
  <c r="C46" i="4" s="1"/>
  <c r="E46" i="4" s="1"/>
  <c r="J13" i="4"/>
  <c r="E13" i="4"/>
  <c r="J12" i="4"/>
  <c r="E12" i="4"/>
  <c r="J11" i="4"/>
  <c r="E11" i="4"/>
  <c r="J10" i="4"/>
  <c r="E10" i="4"/>
  <c r="J9" i="4"/>
  <c r="E9" i="4"/>
  <c r="D23" i="1"/>
  <c r="E23" i="1"/>
  <c r="F23" i="1"/>
  <c r="H23" i="1"/>
  <c r="I23" i="1"/>
  <c r="C23" i="1"/>
  <c r="K37" i="3"/>
  <c r="I37" i="3"/>
  <c r="H37" i="3"/>
  <c r="J37" i="3" s="1"/>
  <c r="G37" i="3"/>
  <c r="F37" i="3"/>
  <c r="D37" i="3"/>
  <c r="C37" i="3"/>
  <c r="E37" i="3" s="1"/>
  <c r="J36" i="3"/>
  <c r="E36" i="3"/>
  <c r="J35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K12" i="3"/>
  <c r="K38" i="3" s="1"/>
  <c r="J12" i="3"/>
  <c r="I12" i="3"/>
  <c r="I38" i="3" s="1"/>
  <c r="H12" i="3"/>
  <c r="H38" i="3" s="1"/>
  <c r="J38" i="3" s="1"/>
  <c r="G12" i="3"/>
  <c r="G38" i="3" s="1"/>
  <c r="F12" i="3"/>
  <c r="F38" i="3" s="1"/>
  <c r="D12" i="3"/>
  <c r="D38" i="3" s="1"/>
  <c r="C12" i="3"/>
  <c r="C38" i="3" s="1"/>
  <c r="E38" i="3" s="1"/>
  <c r="J11" i="3"/>
  <c r="E11" i="3"/>
  <c r="J10" i="3"/>
  <c r="E10" i="3"/>
  <c r="J9" i="3"/>
  <c r="E9" i="3"/>
  <c r="J8" i="3"/>
  <c r="E8" i="3"/>
  <c r="D30" i="1"/>
  <c r="E30" i="1"/>
  <c r="F30" i="1"/>
  <c r="H30" i="1"/>
  <c r="I30" i="1"/>
  <c r="C30" i="1"/>
  <c r="D19" i="1"/>
  <c r="E19" i="1"/>
  <c r="F19" i="1"/>
  <c r="H19" i="1"/>
  <c r="I19" i="1"/>
  <c r="C19" i="1"/>
  <c r="D7" i="1"/>
  <c r="E7" i="1"/>
  <c r="F7" i="1"/>
  <c r="H7" i="1"/>
  <c r="C7" i="1"/>
  <c r="K52" i="13"/>
  <c r="I52" i="13"/>
  <c r="H52" i="13"/>
  <c r="J52" i="13" s="1"/>
  <c r="G52" i="13"/>
  <c r="F52" i="13"/>
  <c r="D52" i="13"/>
  <c r="C52" i="13"/>
  <c r="E52" i="13" s="1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J20" i="13"/>
  <c r="E20" i="13"/>
  <c r="K17" i="13"/>
  <c r="K54" i="13" s="1"/>
  <c r="J17" i="13"/>
  <c r="I17" i="13"/>
  <c r="I54" i="13" s="1"/>
  <c r="H17" i="13"/>
  <c r="H54" i="13" s="1"/>
  <c r="G17" i="13"/>
  <c r="G54" i="13" s="1"/>
  <c r="F17" i="13"/>
  <c r="F54" i="13" s="1"/>
  <c r="D17" i="13"/>
  <c r="D54" i="13" s="1"/>
  <c r="C17" i="13"/>
  <c r="C54" i="13" s="1"/>
  <c r="E54" i="13" s="1"/>
  <c r="J15" i="13"/>
  <c r="E15" i="13"/>
  <c r="J14" i="13"/>
  <c r="E14" i="13"/>
  <c r="J13" i="13"/>
  <c r="E13" i="13"/>
  <c r="J12" i="13"/>
  <c r="E12" i="13"/>
  <c r="J11" i="13"/>
  <c r="E11" i="13"/>
  <c r="J10" i="13"/>
  <c r="E10" i="13"/>
  <c r="J9" i="13"/>
  <c r="E9" i="13"/>
  <c r="C24" i="1" l="1"/>
  <c r="F24" i="1"/>
  <c r="E54" i="10"/>
  <c r="H54" i="10"/>
  <c r="J54" i="10" s="1"/>
  <c r="E18" i="10"/>
  <c r="J22" i="5"/>
  <c r="E22" i="5"/>
  <c r="E67" i="9"/>
  <c r="H67" i="9"/>
  <c r="J67" i="9" s="1"/>
  <c r="E24" i="9"/>
  <c r="J27" i="8"/>
  <c r="E27" i="8"/>
  <c r="J8" i="12"/>
  <c r="E8" i="12"/>
  <c r="E49" i="6"/>
  <c r="J19" i="6"/>
  <c r="H46" i="4"/>
  <c r="J46" i="4" s="1"/>
  <c r="E15" i="4"/>
  <c r="E12" i="3"/>
  <c r="J54" i="13"/>
  <c r="E17" i="13"/>
  <c r="D14" i="1" l="1"/>
  <c r="E14" i="1"/>
  <c r="F14" i="1"/>
  <c r="H14" i="1"/>
  <c r="C14" i="1"/>
  <c r="I21" i="1" l="1"/>
  <c r="H21" i="1"/>
  <c r="E21" i="1"/>
  <c r="D21" i="1"/>
  <c r="C21" i="1" l="1"/>
  <c r="F21" i="1"/>
  <c r="D11" i="1" l="1"/>
  <c r="E11" i="1"/>
  <c r="F11" i="1"/>
  <c r="H11" i="1"/>
  <c r="C11" i="1"/>
  <c r="D20" i="1" l="1"/>
  <c r="E20" i="1"/>
  <c r="F20" i="1"/>
  <c r="H20" i="1"/>
  <c r="I20" i="1"/>
  <c r="C20" i="1"/>
  <c r="C8" i="1" l="1"/>
  <c r="D27" i="1" l="1"/>
  <c r="E27" i="1"/>
  <c r="F27" i="1"/>
  <c r="H27" i="1"/>
  <c r="I27" i="1"/>
  <c r="C27" i="1"/>
  <c r="D15" i="1"/>
  <c r="E15" i="1"/>
  <c r="F15" i="1"/>
  <c r="H15" i="1"/>
  <c r="C15" i="1"/>
  <c r="D9" i="1" l="1"/>
  <c r="E9" i="1"/>
  <c r="F9" i="1"/>
  <c r="H9" i="1"/>
  <c r="C9" i="1"/>
  <c r="D12" i="1" l="1"/>
  <c r="E12" i="1"/>
  <c r="F12" i="1"/>
  <c r="H12" i="1"/>
  <c r="C12" i="1"/>
  <c r="D10" i="1" l="1"/>
  <c r="E10" i="1"/>
  <c r="F10" i="1"/>
  <c r="H10" i="1"/>
  <c r="C10" i="1"/>
  <c r="D8" i="1" l="1"/>
  <c r="E8" i="1"/>
  <c r="F8" i="1"/>
  <c r="H8" i="1"/>
  <c r="I8" i="1"/>
  <c r="F16" i="1"/>
  <c r="I28" i="1"/>
  <c r="E28" i="1"/>
  <c r="D16" i="1"/>
  <c r="I16" i="1" l="1"/>
  <c r="I29" i="1" s="1"/>
  <c r="E16" i="1"/>
  <c r="E29" i="1" s="1"/>
  <c r="C28" i="1"/>
  <c r="H28" i="1"/>
  <c r="D28" i="1"/>
  <c r="D29" i="1" s="1"/>
  <c r="F28" i="1"/>
  <c r="F29" i="1" s="1"/>
  <c r="C16" i="1"/>
  <c r="H16" i="1"/>
  <c r="F31" i="1" l="1"/>
  <c r="F33" i="1" s="1"/>
  <c r="F35" i="1" s="1"/>
  <c r="D31" i="1"/>
  <c r="D33" i="1" s="1"/>
  <c r="D35" i="1" s="1"/>
  <c r="E31" i="1"/>
  <c r="E33" i="1" s="1"/>
  <c r="E35" i="1" s="1"/>
  <c r="I31" i="1"/>
  <c r="I33" i="1" s="1"/>
  <c r="I35" i="1" s="1"/>
  <c r="H29" i="1"/>
  <c r="C29" i="1"/>
  <c r="C31" i="1" l="1"/>
  <c r="C33" i="1" s="1"/>
  <c r="C35" i="1" s="1"/>
  <c r="H31" i="1"/>
  <c r="H33" i="1" s="1"/>
  <c r="H35" i="1" s="1"/>
</calcChain>
</file>

<file path=xl/sharedStrings.xml><?xml version="1.0" encoding="utf-8"?>
<sst xmlns="http://schemas.openxmlformats.org/spreadsheetml/2006/main" count="955" uniqueCount="701">
  <si>
    <t>Hot Springs Family YMCA</t>
  </si>
  <si>
    <t>Income Statement</t>
  </si>
  <si>
    <t>Income &amp; Expense Summary for Board</t>
  </si>
  <si>
    <t xml:space="preserve">
Admin</t>
  </si>
  <si>
    <t xml:space="preserve">
Description</t>
  </si>
  <si>
    <t>Month
Actual</t>
  </si>
  <si>
    <t>Month
Budget</t>
  </si>
  <si>
    <t xml:space="preserve">Variance 
</t>
  </si>
  <si>
    <t>Actual Month
Last Year</t>
  </si>
  <si>
    <t>Last
YTD</t>
  </si>
  <si>
    <t>Current
YTD Total</t>
  </si>
  <si>
    <t>Budget
YTD Total</t>
  </si>
  <si>
    <t xml:space="preserve">Variance
</t>
  </si>
  <si>
    <t>Budget
Year Total</t>
  </si>
  <si>
    <t>Acct ID</t>
  </si>
  <si>
    <t>Revenues</t>
  </si>
  <si>
    <t>Administration</t>
  </si>
  <si>
    <t>House &amp; Grounds</t>
  </si>
  <si>
    <t>Membership</t>
  </si>
  <si>
    <t>Aquatics</t>
  </si>
  <si>
    <t>Adult Fitness</t>
  </si>
  <si>
    <t>Youth Sports</t>
  </si>
  <si>
    <t>Youth Enrichment</t>
  </si>
  <si>
    <t>Afterschool</t>
  </si>
  <si>
    <t>Daycamp</t>
  </si>
  <si>
    <t>Total Revenues</t>
  </si>
  <si>
    <t>Expenses</t>
  </si>
  <si>
    <t>Total Expenses</t>
  </si>
  <si>
    <t>Income over Expenses</t>
  </si>
  <si>
    <t>Change of Value Of Inv.</t>
  </si>
  <si>
    <t>Adj. for MKT Growth</t>
  </si>
  <si>
    <t>Capital Loan</t>
  </si>
  <si>
    <t>Inc/Exp.  Adjusted</t>
  </si>
  <si>
    <t>Depreciation</t>
  </si>
  <si>
    <t>Inc/Exp. After Depr.</t>
  </si>
  <si>
    <t xml:space="preserve">Period Income Statement </t>
  </si>
  <si>
    <t>Compared with Budget and Last Year</t>
  </si>
  <si>
    <t>United Way</t>
  </si>
  <si>
    <t/>
  </si>
  <si>
    <t>Gross Profit</t>
  </si>
  <si>
    <t>Health Insurance</t>
  </si>
  <si>
    <t>Retirement</t>
  </si>
  <si>
    <t>Long Term Disability</t>
  </si>
  <si>
    <t>FICA/Medicare</t>
  </si>
  <si>
    <t>Unemployment</t>
  </si>
  <si>
    <t>Workmen's Comp</t>
  </si>
  <si>
    <t>Net Income</t>
  </si>
  <si>
    <t>ADULT FITNESS - 50</t>
  </si>
  <si>
    <t xml:space="preserve">Account ID
</t>
  </si>
  <si>
    <t>Current 
YTD Total</t>
  </si>
  <si>
    <t>Budget 
YTD Total</t>
  </si>
  <si>
    <t>1-01-50-1372</t>
  </si>
  <si>
    <t>Personal Training</t>
  </si>
  <si>
    <t>1-01-50-1374</t>
  </si>
  <si>
    <t>Adult Fitness Class</t>
  </si>
  <si>
    <t>1-01-50-2104</t>
  </si>
  <si>
    <t>Wages - Grp Fit Instructors</t>
  </si>
  <si>
    <t>1-01-50-2106</t>
  </si>
  <si>
    <t>Wages - Paid Class Inst</t>
  </si>
  <si>
    <t>1-01-50-2108</t>
  </si>
  <si>
    <t>Wages - Wellness Coaches</t>
  </si>
  <si>
    <t>1-01-50-2154</t>
  </si>
  <si>
    <t>Wages - Personal Training</t>
  </si>
  <si>
    <t>1-01-50-2305</t>
  </si>
  <si>
    <t>1-01-50-2315</t>
  </si>
  <si>
    <t>1-01-50-2530</t>
  </si>
  <si>
    <t>ADULT FITNESS SUPPLIES</t>
  </si>
  <si>
    <t>Cell Phone</t>
  </si>
  <si>
    <t>1-01-50-2710</t>
  </si>
  <si>
    <t>Postage &amp; Ship Adult</t>
  </si>
  <si>
    <t>1-01-50-2810</t>
  </si>
  <si>
    <t>License &amp; Permit Adult</t>
  </si>
  <si>
    <t>1-01-50-3030</t>
  </si>
  <si>
    <t>Equipment Purchase - Adult</t>
  </si>
  <si>
    <t>DAY CAMP - 90</t>
  </si>
  <si>
    <t xml:space="preserve">
</t>
  </si>
  <si>
    <t>AFTERSCHOOL - 80</t>
  </si>
  <si>
    <t xml:space="preserve">Afterschool
</t>
  </si>
  <si>
    <t>Month
Acual</t>
  </si>
  <si>
    <t>1-01-80-1321</t>
  </si>
  <si>
    <t>1-01-80-1325</t>
  </si>
  <si>
    <t>DHS Reimbursement</t>
  </si>
  <si>
    <t>1-01-80-1326</t>
  </si>
  <si>
    <t>CACFP Reimbursement</t>
  </si>
  <si>
    <t>1-01-80-2001</t>
  </si>
  <si>
    <t>Afterschool Salary</t>
  </si>
  <si>
    <t>1-01-80-2141</t>
  </si>
  <si>
    <t>Wages - Youth Counselor</t>
  </si>
  <si>
    <t>1-01-80-2142</t>
  </si>
  <si>
    <t>Wages - Youth Bus Drivers</t>
  </si>
  <si>
    <t>1-01-80-2149</t>
  </si>
  <si>
    <t>Wages - Food Service (CACFP)</t>
  </si>
  <si>
    <t>1-01-80-2210</t>
  </si>
  <si>
    <t>1-01-80-2215</t>
  </si>
  <si>
    <t>1-01-80-2220</t>
  </si>
  <si>
    <t>1-01-80-2305</t>
  </si>
  <si>
    <t>1-01-80-2315</t>
  </si>
  <si>
    <t>1-01-80-2562</t>
  </si>
  <si>
    <t>Afterschool Program Supplies</t>
  </si>
  <si>
    <t>1-01-80-2570</t>
  </si>
  <si>
    <t>Afterschool Food Supplies</t>
  </si>
  <si>
    <t>1-01-80-2601</t>
  </si>
  <si>
    <t>1-01-80-2710</t>
  </si>
  <si>
    <t>Postage &amp; Ship Afterschool</t>
  </si>
  <si>
    <t>1-01-80-2950</t>
  </si>
  <si>
    <t>Vehicle Insurance - Afterschoo</t>
  </si>
  <si>
    <t>1-01-80-3110</t>
  </si>
  <si>
    <t>Advertising - Afterschool</t>
  </si>
  <si>
    <t>1-01-80-3250</t>
  </si>
  <si>
    <t>Vehicle Maint/License - Afters</t>
  </si>
  <si>
    <t>1-01-80-3251</t>
  </si>
  <si>
    <t>Vehicle Fuel - Afterschool</t>
  </si>
  <si>
    <t>1-01-80-3350</t>
  </si>
  <si>
    <t>Field Trip - Afterschool</t>
  </si>
  <si>
    <t>AQUATICS - 40</t>
  </si>
  <si>
    <t xml:space="preserve">Aquatics
</t>
  </si>
  <si>
    <t>1-01-40-1301</t>
  </si>
  <si>
    <t>Swim Team Fees</t>
  </si>
  <si>
    <t>1-01-40-1311</t>
  </si>
  <si>
    <t>Special Swim Team</t>
  </si>
  <si>
    <t>1-01-40-1350</t>
  </si>
  <si>
    <t>Swim Lessons Group</t>
  </si>
  <si>
    <t>1-01-40-1351</t>
  </si>
  <si>
    <t>Swim Lessons Private</t>
  </si>
  <si>
    <t>1-01-40-1611</t>
  </si>
  <si>
    <t>Group Pool Rental</t>
  </si>
  <si>
    <t>1-01-40-2001</t>
  </si>
  <si>
    <t>Aquatics Salary</t>
  </si>
  <si>
    <t>1-01-40-2103</t>
  </si>
  <si>
    <t>Wages - Lifeguard</t>
  </si>
  <si>
    <t>1-01-40-2105</t>
  </si>
  <si>
    <t>Wages - Swim Lessons</t>
  </si>
  <si>
    <t>1-01-40-2107</t>
  </si>
  <si>
    <t>Wages - Water Fitness Inst</t>
  </si>
  <si>
    <t>1-01-40-2110</t>
  </si>
  <si>
    <t>Wages - Swim Team</t>
  </si>
  <si>
    <t>1-01-40-2210</t>
  </si>
  <si>
    <t>1-01-40-2215</t>
  </si>
  <si>
    <t>1-01-40-2220</t>
  </si>
  <si>
    <t>1-01-40-2305</t>
  </si>
  <si>
    <t>1-01-40-2315</t>
  </si>
  <si>
    <t>1-01-40-2520</t>
  </si>
  <si>
    <t>Chemicals - Pool</t>
  </si>
  <si>
    <t>1-01-40-2580</t>
  </si>
  <si>
    <t>Aquatic Program Supplies</t>
  </si>
  <si>
    <t>1-01-40-2582</t>
  </si>
  <si>
    <t>Swim Team Special Fund</t>
  </si>
  <si>
    <t>1-01-40-2601</t>
  </si>
  <si>
    <t>1-01-40-2710</t>
  </si>
  <si>
    <t>Postage &amp; Ship Aquatics</t>
  </si>
  <si>
    <t>1-01-40-2810</t>
  </si>
  <si>
    <t>License &amp; Permit Aquatics</t>
  </si>
  <si>
    <t>1-01-40-3090</t>
  </si>
  <si>
    <t>Expendable Equip - Aquatics</t>
  </si>
  <si>
    <t>HOUSE &amp; GROUNDS - 20</t>
  </si>
  <si>
    <t>1-01-20-2001</t>
  </si>
  <si>
    <t>Maintenance</t>
  </si>
  <si>
    <t>1-01-20-2101</t>
  </si>
  <si>
    <t>Wages - Maintenance/Hskp</t>
  </si>
  <si>
    <t>1-01-20-2210</t>
  </si>
  <si>
    <t>1-01-20-2215</t>
  </si>
  <si>
    <t>1-01-20-2305</t>
  </si>
  <si>
    <t>1-01-20-2315</t>
  </si>
  <si>
    <t>1-01-20-2415</t>
  </si>
  <si>
    <t>Service Contracts</t>
  </si>
  <si>
    <t>1-01-20-2417</t>
  </si>
  <si>
    <t>Storage</t>
  </si>
  <si>
    <t>1-01-20-2520</t>
  </si>
  <si>
    <t>Maintenance Supplies Facility</t>
  </si>
  <si>
    <t>1-01-20-2525</t>
  </si>
  <si>
    <t>Housekeeping Supplies</t>
  </si>
  <si>
    <t>1-01-20-2601</t>
  </si>
  <si>
    <t>1-01-20-2602</t>
  </si>
  <si>
    <t>Telephone - office</t>
  </si>
  <si>
    <t>1-01-20-2620</t>
  </si>
  <si>
    <t>Internet</t>
  </si>
  <si>
    <t>1-01-20-2625</t>
  </si>
  <si>
    <t>Cable - TV</t>
  </si>
  <si>
    <t>1-01-20-2650</t>
  </si>
  <si>
    <t>Electric</t>
  </si>
  <si>
    <t>1-01-20-2660</t>
  </si>
  <si>
    <t>Gas</t>
  </si>
  <si>
    <t>1-01-20-2670</t>
  </si>
  <si>
    <t>Water/Sewer/Refuse</t>
  </si>
  <si>
    <t>1-01-20-2910</t>
  </si>
  <si>
    <t>Build/Grounds Ins</t>
  </si>
  <si>
    <t>1-01-20-2950</t>
  </si>
  <si>
    <t>Vehicle Insurance - Maint</t>
  </si>
  <si>
    <t>1-01-20-3010</t>
  </si>
  <si>
    <t>1-01-20-3020</t>
  </si>
  <si>
    <t>Equipment Rental Maintenance</t>
  </si>
  <si>
    <t>1-01-20-3030</t>
  </si>
  <si>
    <t>Equipment Purchase - Maint</t>
  </si>
  <si>
    <t>1-01-20-3090</t>
  </si>
  <si>
    <t>Expendable Equip - HG</t>
  </si>
  <si>
    <t>1-01-20-3250</t>
  </si>
  <si>
    <t>Vehicle Maint/License - Maint</t>
  </si>
  <si>
    <t>1-01-20-3251</t>
  </si>
  <si>
    <t>Vehicle Fuel - Maint</t>
  </si>
  <si>
    <t>MEMBERSHIP - 30</t>
  </si>
  <si>
    <t xml:space="preserve">Membership
</t>
  </si>
  <si>
    <t>1-01-30-1110</t>
  </si>
  <si>
    <t>Membership Adult</t>
  </si>
  <si>
    <t>1-01-30-1120</t>
  </si>
  <si>
    <t>Membership Youth</t>
  </si>
  <si>
    <t>1-01-30-1130</t>
  </si>
  <si>
    <t>Membership Family</t>
  </si>
  <si>
    <t>1-01-30-1160</t>
  </si>
  <si>
    <t>Membership Silver Sneakers</t>
  </si>
  <si>
    <t>1-01-30-1170</t>
  </si>
  <si>
    <t>Membership Joining Fee</t>
  </si>
  <si>
    <t>1-01-30-1181</t>
  </si>
  <si>
    <t>Membership Towel/Card</t>
  </si>
  <si>
    <t>1-01-30-1182</t>
  </si>
  <si>
    <t>Membership Locker Rental</t>
  </si>
  <si>
    <t>1-01-30-1183</t>
  </si>
  <si>
    <t>Membership Bank Draft S/U  fee</t>
  </si>
  <si>
    <t>1-01-30-1190</t>
  </si>
  <si>
    <t>Membership Guest Fee</t>
  </si>
  <si>
    <t>1-01-30-1410</t>
  </si>
  <si>
    <t>Resale of Goods</t>
  </si>
  <si>
    <t>1-01-30-1420</t>
  </si>
  <si>
    <t>Vending</t>
  </si>
  <si>
    <t>1-01-30-1610</t>
  </si>
  <si>
    <t>Facility Rental</t>
  </si>
  <si>
    <t>1-01-30-1902</t>
  </si>
  <si>
    <t>Membership Returned Item Fee</t>
  </si>
  <si>
    <t>1-01-30-2001</t>
  </si>
  <si>
    <t>Membership Salary</t>
  </si>
  <si>
    <t>1-01-30-2102</t>
  </si>
  <si>
    <t>Wages  - Membership</t>
  </si>
  <si>
    <t>1-01-30-2105</t>
  </si>
  <si>
    <t>Wages - Babysitting/Childwatch</t>
  </si>
  <si>
    <t>1-01-30-2152</t>
  </si>
  <si>
    <t>Wages - Silver Sneakers</t>
  </si>
  <si>
    <t>1-01-30-2210</t>
  </si>
  <si>
    <t>1-01-30-2215</t>
  </si>
  <si>
    <t>1-01-30-2220</t>
  </si>
  <si>
    <t>1-01-30-2305</t>
  </si>
  <si>
    <t>1-01-30-2315</t>
  </si>
  <si>
    <t>1-01-30-2420</t>
  </si>
  <si>
    <t>Professional IT Services</t>
  </si>
  <si>
    <t>1-01-30-2501</t>
  </si>
  <si>
    <t>Office Supplies Membership</t>
  </si>
  <si>
    <t>1-01-30-2510</t>
  </si>
  <si>
    <t>Membership Program Supplies</t>
  </si>
  <si>
    <t>1-01-30-2512</t>
  </si>
  <si>
    <t>Member Service Towels</t>
  </si>
  <si>
    <t>1-01-30-2513</t>
  </si>
  <si>
    <t>Subscriptions</t>
  </si>
  <si>
    <t>1-01-30-2555</t>
  </si>
  <si>
    <t>Childwatch Supplies</t>
  </si>
  <si>
    <t>1-01-30-2601</t>
  </si>
  <si>
    <t>1-01-30-2710</t>
  </si>
  <si>
    <t>Postage &amp; Ship Membership</t>
  </si>
  <si>
    <t>1-01-30-2810</t>
  </si>
  <si>
    <t>License &amp; Permit Membership</t>
  </si>
  <si>
    <t>1-01-30-3010</t>
  </si>
  <si>
    <t>Office Machine Purchase/Rent</t>
  </si>
  <si>
    <t>1-01-30-3090</t>
  </si>
  <si>
    <t>Expendable Equip - Membership</t>
  </si>
  <si>
    <t>1-01-30-3110</t>
  </si>
  <si>
    <t>Advertising - Membership</t>
  </si>
  <si>
    <t>1-01-30-3120</t>
  </si>
  <si>
    <t>Print &amp; Promo - Membership</t>
  </si>
  <si>
    <t>YOUTH ENRICHMENT - 70</t>
  </si>
  <si>
    <t>1-01-70-1330</t>
  </si>
  <si>
    <t>Parents Night Out</t>
  </si>
  <si>
    <t>1-01-70-1331</t>
  </si>
  <si>
    <t>Birthday Party</t>
  </si>
  <si>
    <t>1-01-70-1350</t>
  </si>
  <si>
    <t>Adventure Guides</t>
  </si>
  <si>
    <t>1-01-70-1361</t>
  </si>
  <si>
    <t>Reach &amp; Rise</t>
  </si>
  <si>
    <t>1-01-70-2140</t>
  </si>
  <si>
    <t>Wages- Reach &amp; Rise</t>
  </si>
  <si>
    <t>1-01-70-2144</t>
  </si>
  <si>
    <t>Wages - Birthday</t>
  </si>
  <si>
    <t>1-01-70-2148</t>
  </si>
  <si>
    <t>Wages - Parent Night Out</t>
  </si>
  <si>
    <t>1-01-70-2210</t>
  </si>
  <si>
    <t>1-01-70-2215</t>
  </si>
  <si>
    <t>1-01-70-2220</t>
  </si>
  <si>
    <t>1-01-70-2305</t>
  </si>
  <si>
    <t>1-01-70-2315</t>
  </si>
  <si>
    <t>1-01-70-2551</t>
  </si>
  <si>
    <t>Birthday Party Supplies</t>
  </si>
  <si>
    <t>1-01-70-2557</t>
  </si>
  <si>
    <t>Parent's Night Out Supplies</t>
  </si>
  <si>
    <t>1-01-70-2561</t>
  </si>
  <si>
    <t>Reach &amp; Rise Program Supplies</t>
  </si>
  <si>
    <t>1-01-70-2564</t>
  </si>
  <si>
    <t>Advent. Guides</t>
  </si>
  <si>
    <t>1-01-70-2601</t>
  </si>
  <si>
    <t>YOUTH SPORTS - 60</t>
  </si>
  <si>
    <t>1-01-60-1301</t>
  </si>
  <si>
    <t>Youth Basketball</t>
  </si>
  <si>
    <t>1-01-60-1303</t>
  </si>
  <si>
    <t>Youth Soccer</t>
  </si>
  <si>
    <t>1-01-60-1304</t>
  </si>
  <si>
    <t>Youth Cheerleading</t>
  </si>
  <si>
    <t>1-01-60-1311</t>
  </si>
  <si>
    <t>Basketball Sponsorship</t>
  </si>
  <si>
    <t>1-01-60-1415</t>
  </si>
  <si>
    <t>Concession Stand</t>
  </si>
  <si>
    <t>1-01-60-2121</t>
  </si>
  <si>
    <t>Wages - Sports Coord</t>
  </si>
  <si>
    <t>1-01-60-2123</t>
  </si>
  <si>
    <t>Wages - Basketball</t>
  </si>
  <si>
    <t>1-01-60-2126</t>
  </si>
  <si>
    <t>Wages - Basketball Refs</t>
  </si>
  <si>
    <t>1-01-60-2128</t>
  </si>
  <si>
    <t>Wages -Cheerleading</t>
  </si>
  <si>
    <t>1-01-60-2305</t>
  </si>
  <si>
    <t>1-01-60-2315</t>
  </si>
  <si>
    <t>1-01-60-2580</t>
  </si>
  <si>
    <t>Basketball Program Supplies</t>
  </si>
  <si>
    <t>1-01-60-2584</t>
  </si>
  <si>
    <t>Basketball Uniforms</t>
  </si>
  <si>
    <t>1-01-60-2590</t>
  </si>
  <si>
    <t>Concession Stand Supplies</t>
  </si>
  <si>
    <t>1-01-60-2591</t>
  </si>
  <si>
    <t>Cheerleading Uniforms</t>
  </si>
  <si>
    <t>1-01-60-2710</t>
  </si>
  <si>
    <t>Postage &amp; Ship Youth Sport</t>
  </si>
  <si>
    <t>1-01-80-2575</t>
  </si>
  <si>
    <t>S.C.O.R.E. Supplies</t>
  </si>
  <si>
    <t>1-01-80-1323</t>
  </si>
  <si>
    <t>S.C.O.R.E.</t>
  </si>
  <si>
    <t>1-01-80-2144</t>
  </si>
  <si>
    <t>Wages - S.C.O.R.E.</t>
  </si>
  <si>
    <t>1-01-80-2571</t>
  </si>
  <si>
    <t>CACFP - Afterschool Food</t>
  </si>
  <si>
    <t>1-01-50-3016</t>
  </si>
  <si>
    <t>Fitness Equipment Parts</t>
  </si>
  <si>
    <t>1-01-40-2112</t>
  </si>
  <si>
    <t>Wages - Private Swim Lessons</t>
  </si>
  <si>
    <t>1-01-20-3015</t>
  </si>
  <si>
    <t>Equipment Repair</t>
  </si>
  <si>
    <t>1-01-70-1352</t>
  </si>
  <si>
    <t>1-01-60-2100</t>
  </si>
  <si>
    <t>Youth Sports Salary</t>
  </si>
  <si>
    <t>1-01-50-3035</t>
  </si>
  <si>
    <t>ADULT PICKLEBALL EXP.</t>
  </si>
  <si>
    <t>1-01-80-1902</t>
  </si>
  <si>
    <t>Afterschool Returned Fee</t>
  </si>
  <si>
    <t>1-01-30-2553</t>
  </si>
  <si>
    <t>Silver Sneaker Supplies</t>
  </si>
  <si>
    <t>1-01-60-2581</t>
  </si>
  <si>
    <t>Soccer Program Supplies</t>
  </si>
  <si>
    <t>1-01-80-1328</t>
  </si>
  <si>
    <t>1-01-80-1353</t>
  </si>
  <si>
    <t>Better Beginnings</t>
  </si>
  <si>
    <t>1-01-80-2145</t>
  </si>
  <si>
    <t>1-01-80-2572</t>
  </si>
  <si>
    <t>1-01-80-2578</t>
  </si>
  <si>
    <t>1-01-90-2570</t>
  </si>
  <si>
    <t>1-01-40-3210</t>
  </si>
  <si>
    <t>Travel Food &amp; Lodge Aquatics</t>
  </si>
  <si>
    <t>1-01-20-2220</t>
  </si>
  <si>
    <t>1-01-30-1161</t>
  </si>
  <si>
    <t>Membership Silver &amp; Fit</t>
  </si>
  <si>
    <t>1-01-30-3340</t>
  </si>
  <si>
    <t>Conference/Training - Membersh</t>
  </si>
  <si>
    <t>1-01-70-1351</t>
  </si>
  <si>
    <t>Adventure Guides - LR</t>
  </si>
  <si>
    <t>1-01-70-2147</t>
  </si>
  <si>
    <t>Wages - Youth Factory</t>
  </si>
  <si>
    <t>1-01-70-2154</t>
  </si>
  <si>
    <t>1-01-70-2571</t>
  </si>
  <si>
    <t>Advent. Guides - LR</t>
  </si>
  <si>
    <t>1-01-60-3320</t>
  </si>
  <si>
    <t>Rental Other Facilities</t>
  </si>
  <si>
    <t>1-01-80-1324</t>
  </si>
  <si>
    <t>DHS Reimb. - SCORE</t>
  </si>
  <si>
    <t>1-01-80-2592</t>
  </si>
  <si>
    <t>1-01-30-2156</t>
  </si>
  <si>
    <t>1-01-30-2310</t>
  </si>
  <si>
    <t>1-01-30-2561</t>
  </si>
  <si>
    <t>Sales &amp; Use Tax</t>
  </si>
  <si>
    <t>1-01-70-2153</t>
  </si>
  <si>
    <t>Wages - Birthday - Lifeguard</t>
  </si>
  <si>
    <t>SFSP Supplies</t>
  </si>
  <si>
    <t>1-01-70-2141</t>
  </si>
  <si>
    <t>1-01-90-0906</t>
  </si>
  <si>
    <t>1-01-50-3110</t>
  </si>
  <si>
    <t>Advertising - Adult</t>
  </si>
  <si>
    <t>1-01-80-0906</t>
  </si>
  <si>
    <t>1-01-80-1327</t>
  </si>
  <si>
    <t>United Way - ASP</t>
  </si>
  <si>
    <t>1-01-30-2107</t>
  </si>
  <si>
    <t>Wages - Misc</t>
  </si>
  <si>
    <t>1-01-30-2505</t>
  </si>
  <si>
    <t>DPP</t>
  </si>
  <si>
    <t>Major Rep</t>
  </si>
  <si>
    <t>Wages - Security</t>
  </si>
  <si>
    <t>1-01-70-2162</t>
  </si>
  <si>
    <t>Wages- Reach &amp; Rise Group</t>
  </si>
  <si>
    <t>1-01-70-2581</t>
  </si>
  <si>
    <t>Reach &amp; Rise Group Supplies</t>
  </si>
  <si>
    <t>1-01-50-3045</t>
  </si>
  <si>
    <t>Equipment Lease 2016 - Well Cn</t>
  </si>
  <si>
    <t>1-01-20-3012</t>
  </si>
  <si>
    <t>Building Repairs</t>
  </si>
  <si>
    <t>1-01-50-3046</t>
  </si>
  <si>
    <t>Equipment Lease 2017 - Well Cn</t>
  </si>
  <si>
    <t>1-01-50-3090</t>
  </si>
  <si>
    <t>Expendable Equip - Adult</t>
  </si>
  <si>
    <t>1-01-50-3340</t>
  </si>
  <si>
    <t>Conference/Training - Adult</t>
  </si>
  <si>
    <t>1-01-80-2810</t>
  </si>
  <si>
    <t>License &amp; Permit Afterschool</t>
  </si>
  <si>
    <t>1-01-80-3340</t>
  </si>
  <si>
    <t>Conference/Training - Aftersch</t>
  </si>
  <si>
    <t>1-01-80-3341</t>
  </si>
  <si>
    <t>1-01-40-1315</t>
  </si>
  <si>
    <t>Master Swim</t>
  </si>
  <si>
    <t>1-01-40-1353</t>
  </si>
  <si>
    <t>Swim Lessons Adult</t>
  </si>
  <si>
    <t>1-01-40-1610</t>
  </si>
  <si>
    <t>High School Swim Rental</t>
  </si>
  <si>
    <t>1-01-40-1902</t>
  </si>
  <si>
    <t>Aquatics Returned Item Fee</t>
  </si>
  <si>
    <t>1-01-40-2108</t>
  </si>
  <si>
    <t>Wages - Master Swim</t>
  </si>
  <si>
    <t>1-01-40-2581</t>
  </si>
  <si>
    <t>Swim Team Supplies</t>
  </si>
  <si>
    <t>1-01-40-3340</t>
  </si>
  <si>
    <t>Conference/Training - Aquatics</t>
  </si>
  <si>
    <t>1-01-90-1325</t>
  </si>
  <si>
    <t>DHS AR Childcare Reimbursement</t>
  </si>
  <si>
    <t>1-01-90-1326</t>
  </si>
  <si>
    <t>SFSP  Reimbursement</t>
  </si>
  <si>
    <t>1-01-90-1340</t>
  </si>
  <si>
    <t>Day Camp</t>
  </si>
  <si>
    <t>1-01-90-2141</t>
  </si>
  <si>
    <t>Wages - Day Camp Counselors</t>
  </si>
  <si>
    <t>1-01-90-2142</t>
  </si>
  <si>
    <t>Wages - Day Camp Lifeguard</t>
  </si>
  <si>
    <t>1-01-90-2143</t>
  </si>
  <si>
    <t>Wages - Day Camp Bus Drivers</t>
  </si>
  <si>
    <t>1-01-90-2147</t>
  </si>
  <si>
    <t>Wages - Food Service (SFSP)</t>
  </si>
  <si>
    <t>1-01-90-2210</t>
  </si>
  <si>
    <t>1-01-90-2215</t>
  </si>
  <si>
    <t>1-01-90-2220</t>
  </si>
  <si>
    <t>1-01-90-2305</t>
  </si>
  <si>
    <t>1-01-90-2315</t>
  </si>
  <si>
    <t>1-01-90-2562</t>
  </si>
  <si>
    <t>Day Camp Program Supplies</t>
  </si>
  <si>
    <t>1-01-90-2571</t>
  </si>
  <si>
    <t>Daycamp Food Supplies</t>
  </si>
  <si>
    <t>1-01-90-2572</t>
  </si>
  <si>
    <t>Wal-Mart Yr Round Grant</t>
  </si>
  <si>
    <t>1-01-90-2601</t>
  </si>
  <si>
    <t>1-01-90-2710</t>
  </si>
  <si>
    <t>Postage &amp; Ship Day Camp</t>
  </si>
  <si>
    <t>1-01-90-2810</t>
  </si>
  <si>
    <t>License &amp; Permit Day Camp</t>
  </si>
  <si>
    <t>1-01-90-2950</t>
  </si>
  <si>
    <t>Vehicle Insurance - Day Camp</t>
  </si>
  <si>
    <t>1-01-90-3120</t>
  </si>
  <si>
    <t>Print &amp; Promo - Day Camp</t>
  </si>
  <si>
    <t>1-01-90-3250</t>
  </si>
  <si>
    <t>Vehicle Maint/License - Day Ca</t>
  </si>
  <si>
    <t>1-01-90-3251</t>
  </si>
  <si>
    <t>Vehicle Fuel - Day Camp</t>
  </si>
  <si>
    <t>1-01-90-3324</t>
  </si>
  <si>
    <t>1-01-90-3340</t>
  </si>
  <si>
    <t>Conference/Training - Day Camp</t>
  </si>
  <si>
    <t>1-01-20-2810</t>
  </si>
  <si>
    <t>License &amp; Permit Maintenance</t>
  </si>
  <si>
    <t>1-01-30-2560</t>
  </si>
  <si>
    <t>Merchandise Purch. for Resale</t>
  </si>
  <si>
    <t>1-01-30-3030</t>
  </si>
  <si>
    <t>Equipment Purchase - Computer</t>
  </si>
  <si>
    <t>1-01-30-3210</t>
  </si>
  <si>
    <t>Travel Food Lodge - Member</t>
  </si>
  <si>
    <t>1-01-70-1340</t>
  </si>
  <si>
    <t>Healthy Kids Day/Spec. Proj.</t>
  </si>
  <si>
    <t>1-01-70-1363</t>
  </si>
  <si>
    <t>Reach &amp; Rise Group</t>
  </si>
  <si>
    <t>1-01-70-2560</t>
  </si>
  <si>
    <t>Youth Non - Sports Supplies</t>
  </si>
  <si>
    <t>1-01-70-2565</t>
  </si>
  <si>
    <t>Healthy Kids Day/Sp. Proj.</t>
  </si>
  <si>
    <t>1-01-70-2710</t>
  </si>
  <si>
    <t>Postage &amp; Ship Youth Enrich</t>
  </si>
  <si>
    <t>1-01-70-3110</t>
  </si>
  <si>
    <t>Advertising - Youth Enrich</t>
  </si>
  <si>
    <t>1-01-60-1302</t>
  </si>
  <si>
    <t>Youth Football</t>
  </si>
  <si>
    <t>1-01-60-1312</t>
  </si>
  <si>
    <t>Football Sponsorship</t>
  </si>
  <si>
    <t>1-01-60-1313</t>
  </si>
  <si>
    <t>Soccer Sponsorship</t>
  </si>
  <si>
    <t>1-01-60-2122</t>
  </si>
  <si>
    <t>Wages  - Football</t>
  </si>
  <si>
    <t>1-01-60-2125</t>
  </si>
  <si>
    <t>Wages - Football Refs</t>
  </si>
  <si>
    <t>1-01-60-2127</t>
  </si>
  <si>
    <t>Wages - Soccer Refs</t>
  </si>
  <si>
    <t>1-01-60-2582</t>
  </si>
  <si>
    <t>Football Program Supplies</t>
  </si>
  <si>
    <t>1-01-60-2585</t>
  </si>
  <si>
    <t>Soccer Uniforms</t>
  </si>
  <si>
    <t>1-01-60-2586</t>
  </si>
  <si>
    <t>Football Uniforms</t>
  </si>
  <si>
    <t>1-01-60-2587</t>
  </si>
  <si>
    <t>Basketball Awards</t>
  </si>
  <si>
    <t>1-01-60-2588</t>
  </si>
  <si>
    <t>Soccer Awards</t>
  </si>
  <si>
    <t>ADMINISTRATION - 10</t>
  </si>
  <si>
    <t>1-01-10-0201</t>
  </si>
  <si>
    <t>Annual Campaign</t>
  </si>
  <si>
    <t>1-01-10-0990</t>
  </si>
  <si>
    <t>Earnings on Investment</t>
  </si>
  <si>
    <t>1-01-10-1610</t>
  </si>
  <si>
    <t>Levi Hospital</t>
  </si>
  <si>
    <t>1-01-10-2001</t>
  </si>
  <si>
    <t>Salaries - Admin</t>
  </si>
  <si>
    <t>1-01-10-2210</t>
  </si>
  <si>
    <t>1-01-10-2215</t>
  </si>
  <si>
    <t>1-01-10-2220</t>
  </si>
  <si>
    <t>1-01-10-2305</t>
  </si>
  <si>
    <t>1-01-10-2310</t>
  </si>
  <si>
    <t>1-01-10-2315</t>
  </si>
  <si>
    <t>1-01-10-2405</t>
  </si>
  <si>
    <t>Professional Services</t>
  </si>
  <si>
    <t>1-01-10-2410</t>
  </si>
  <si>
    <t>Public Policy</t>
  </si>
  <si>
    <t>1-01-10-2501</t>
  </si>
  <si>
    <t>Office Supplies Admin</t>
  </si>
  <si>
    <t>1-01-10-2540</t>
  </si>
  <si>
    <t>Annual Campaign (POY)</t>
  </si>
  <si>
    <t>1-01-10-2541</t>
  </si>
  <si>
    <t>Fundraising Special Events Sup</t>
  </si>
  <si>
    <t>1-01-10-2601</t>
  </si>
  <si>
    <t>Cell phone</t>
  </si>
  <si>
    <t>1-01-10-2710</t>
  </si>
  <si>
    <t>Postage &amp; Ship Admin</t>
  </si>
  <si>
    <t>1-01-10-2910</t>
  </si>
  <si>
    <t>D &amp; O/Liability</t>
  </si>
  <si>
    <t>1-01-10-2911</t>
  </si>
  <si>
    <t>Umbrella Ins</t>
  </si>
  <si>
    <t>1-01-10-3110</t>
  </si>
  <si>
    <t>Advertising - Admin</t>
  </si>
  <si>
    <t>1-01-10-3211</t>
  </si>
  <si>
    <t>Travel - Out of Town</t>
  </si>
  <si>
    <t>1-01-10-3340</t>
  </si>
  <si>
    <t>Conference/Training - Admin</t>
  </si>
  <si>
    <t>1-01-10-3349</t>
  </si>
  <si>
    <t>Meeting Food</t>
  </si>
  <si>
    <t>1-01-10-3510</t>
  </si>
  <si>
    <t>YUSA Fair Share</t>
  </si>
  <si>
    <t>1-01-10-3520</t>
  </si>
  <si>
    <t>Dues - Other Orgs</t>
  </si>
  <si>
    <t>1-01-10-3710</t>
  </si>
  <si>
    <t>Interest Expense - Financing</t>
  </si>
  <si>
    <t>1-01-10-3715</t>
  </si>
  <si>
    <t>Interest (P/I) Loan</t>
  </si>
  <si>
    <t>1-01-10-3770</t>
  </si>
  <si>
    <t>Bank Service Charge</t>
  </si>
  <si>
    <t>1-01-10-3772</t>
  </si>
  <si>
    <t>Bonus Pool</t>
  </si>
  <si>
    <t>1-01-10-3960</t>
  </si>
  <si>
    <t>Employee Background Checks</t>
  </si>
  <si>
    <t>1-01-10-4901</t>
  </si>
  <si>
    <t>Operation Reserve</t>
  </si>
  <si>
    <t>1-01-90-2002</t>
  </si>
  <si>
    <t>Day Camp Salary</t>
  </si>
  <si>
    <t>1-01-30-1201</t>
  </si>
  <si>
    <t>Childwatch</t>
  </si>
  <si>
    <t>1-01-70-2567</t>
  </si>
  <si>
    <t>1-01-60-3091</t>
  </si>
  <si>
    <t>Expendable - Field Paint</t>
  </si>
  <si>
    <t>1-01-60-3321</t>
  </si>
  <si>
    <t>Rental Football Field</t>
  </si>
  <si>
    <t>1-01-10-3900</t>
  </si>
  <si>
    <t>Misc Expense</t>
  </si>
  <si>
    <t>1-01-10-3950</t>
  </si>
  <si>
    <t>Employment Recruitment</t>
  </si>
  <si>
    <t>1-01-50-2532</t>
  </si>
  <si>
    <t>BPSM Expenses</t>
  </si>
  <si>
    <t>1-01-70-2555</t>
  </si>
  <si>
    <t>PSA Supplies</t>
  </si>
  <si>
    <t>1-01-70-3340</t>
  </si>
  <si>
    <t>Conference/Training - Youth En</t>
  </si>
  <si>
    <t>1-01-80-1904</t>
  </si>
  <si>
    <t>Afterschool Late Fee</t>
  </si>
  <si>
    <t>1-01-90-3110</t>
  </si>
  <si>
    <t>Advertising - Day Camp</t>
  </si>
  <si>
    <t>1-01-30-1300</t>
  </si>
  <si>
    <t>Postage &amp; Shipping Membership</t>
  </si>
  <si>
    <t>1-01-60-2583</t>
  </si>
  <si>
    <t>Cheerleading Program Supplies</t>
  </si>
  <si>
    <t>Wages - VIBE</t>
  </si>
  <si>
    <t>1-01-70-2151</t>
  </si>
  <si>
    <t>Wages - YHESP</t>
  </si>
  <si>
    <t>1-01-70-2575</t>
  </si>
  <si>
    <t>Walkability</t>
  </si>
  <si>
    <t>1-01-60-2124</t>
  </si>
  <si>
    <t>Wages - Soccer</t>
  </si>
  <si>
    <t>1-01-60-2210</t>
  </si>
  <si>
    <t>1-01-60-2220</t>
  </si>
  <si>
    <t>1-01-10-0101</t>
  </si>
  <si>
    <t>General Contributions</t>
  </si>
  <si>
    <t>1-01-10-2590</t>
  </si>
  <si>
    <t>Goods for Resale</t>
  </si>
  <si>
    <t>1-01-50-2105</t>
  </si>
  <si>
    <t>Wages - BPSM</t>
  </si>
  <si>
    <t>1-01-70-2156</t>
  </si>
  <si>
    <t>1-01-70-2572</t>
  </si>
  <si>
    <t>1-01-70-2573</t>
  </si>
  <si>
    <t>1-01-70-1345</t>
  </si>
  <si>
    <t>PSA</t>
  </si>
  <si>
    <t>1-01-70-1348</t>
  </si>
  <si>
    <t>1-01-70-1359</t>
  </si>
  <si>
    <t>1-01-70-1360</t>
  </si>
  <si>
    <t>1-01-70-1335</t>
  </si>
  <si>
    <t>1-01-50-1377</t>
  </si>
  <si>
    <t>BPSM</t>
  </si>
  <si>
    <t>1-01-90-3350</t>
  </si>
  <si>
    <t>Field Trip - Day Camp</t>
  </si>
  <si>
    <t>1-01-20-2102</t>
  </si>
  <si>
    <t>Wages - Daycamp Housekeeping</t>
  </si>
  <si>
    <t>1-01-20-3011</t>
  </si>
  <si>
    <t>Renovations</t>
  </si>
  <si>
    <t>1-01-30-1200</t>
  </si>
  <si>
    <t>1-01-70-2142</t>
  </si>
  <si>
    <t>1-01-70-2158</t>
  </si>
  <si>
    <t>Wages - PSA</t>
  </si>
  <si>
    <t>1-01-70-2159</t>
  </si>
  <si>
    <t>1-01-70-2569</t>
  </si>
  <si>
    <t>Wal-Mart YR Round</t>
  </si>
  <si>
    <t>Wal-Mart Grant YR Round</t>
  </si>
  <si>
    <t>1-01-90-1902</t>
  </si>
  <si>
    <t>Day Camp Returned Item Fee</t>
  </si>
  <si>
    <t>SLA - Trojan Camp</t>
  </si>
  <si>
    <t>SLLP - HS</t>
  </si>
  <si>
    <t>SLLP - LS</t>
  </si>
  <si>
    <t>Wages - SLLP - LS Director</t>
  </si>
  <si>
    <t>Wages - SLLP - LS Staff</t>
  </si>
  <si>
    <t>Wages - Adventure Guides</t>
  </si>
  <si>
    <t>Wages - SLA - Trojan</t>
  </si>
  <si>
    <t>Wages - SLLP -HS</t>
  </si>
  <si>
    <t>SLLP - LS Supplies</t>
  </si>
  <si>
    <t>SLLP - LS Field Trips</t>
  </si>
  <si>
    <t>SLLP - HS Supplies</t>
  </si>
  <si>
    <t>SLA - Trojan Supplies</t>
  </si>
  <si>
    <t>1-01-10-0460</t>
  </si>
  <si>
    <t>1-01-50-2110</t>
  </si>
  <si>
    <t>Wages - Toddler Yoga</t>
  </si>
  <si>
    <t>ASP - HS</t>
  </si>
  <si>
    <t>1-01-80-2143</t>
  </si>
  <si>
    <t>Wages -Afterschool Cardio</t>
  </si>
  <si>
    <t>Wages - ASP - HS</t>
  </si>
  <si>
    <t>1-01-80-2147</t>
  </si>
  <si>
    <t>ASP  - HS Supplies</t>
  </si>
  <si>
    <t>Conference/Training - ASP - HS</t>
  </si>
  <si>
    <t>1-01-60-3110</t>
  </si>
  <si>
    <t>Advertising - Youth Sports</t>
  </si>
  <si>
    <t>1-01-60-3322</t>
  </si>
  <si>
    <t>Rental Soccer Field</t>
  </si>
  <si>
    <t>1-01-50-2001</t>
  </si>
  <si>
    <t>Adult Salary</t>
  </si>
  <si>
    <t>1-01-20-2105</t>
  </si>
  <si>
    <t>Wages - Misc.</t>
  </si>
  <si>
    <t>1-01-70-2563</t>
  </si>
  <si>
    <t>Art Program Supplies</t>
  </si>
  <si>
    <t>1-01-70-2559</t>
  </si>
  <si>
    <t>Babysitting Supplies Inst</t>
  </si>
  <si>
    <t>1-01-60-2589</t>
  </si>
  <si>
    <t>Football Awards</t>
  </si>
  <si>
    <t>1-01-50-1375</t>
  </si>
  <si>
    <t>Toddler Fitness Class</t>
  </si>
  <si>
    <t>1-01-80-2146</t>
  </si>
  <si>
    <t>Wages - ASP - LS</t>
  </si>
  <si>
    <t>1-01-80-2579</t>
  </si>
  <si>
    <t>ASP  - LS Supplies</t>
  </si>
  <si>
    <t>1-01-40-2111</t>
  </si>
  <si>
    <t>Wages - High School Swim Team</t>
  </si>
  <si>
    <t>1-01-80-1329</t>
  </si>
  <si>
    <t>ASP - LS</t>
  </si>
  <si>
    <t>1-01-70-2155</t>
  </si>
  <si>
    <t>Wages - ASP HS - Yoga</t>
  </si>
  <si>
    <t>For the Twelve Months Ending December 31, 2017</t>
  </si>
  <si>
    <t>1-01-10-0951</t>
  </si>
  <si>
    <t>Govt Grants/Coop Agreements</t>
  </si>
  <si>
    <t>1-01-10-0995</t>
  </si>
  <si>
    <t>Misc Income</t>
  </si>
  <si>
    <t>1-01-50-2310</t>
  </si>
  <si>
    <t>1-01-50-3044</t>
  </si>
  <si>
    <t>Equipment Lease 2015 - Well Cn</t>
  </si>
  <si>
    <t>1-01-40-2002</t>
  </si>
  <si>
    <t>Wages - Aquatics</t>
  </si>
  <si>
    <t>1-01-70-0902</t>
  </si>
  <si>
    <t>YHESP</t>
  </si>
  <si>
    <t>Projected 2017</t>
  </si>
  <si>
    <t>Budget 2017</t>
  </si>
  <si>
    <t>Budget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</si>
</sst>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wrapText="1"/>
    </xf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2" borderId="1" xfId="0" applyFont="1" applyFill="1" applyBorder="1"/>
    <xf numFmtId="0" fontId="3" fillId="0" borderId="0" xfId="0" applyFont="1"/>
    <xf numFmtId="0" fontId="5" fillId="0" borderId="0" xfId="0" applyFont="1"/>
    <xf numFmtId="0" fontId="0" fillId="2" borderId="1" xfId="0" applyFont="1" applyFill="1" applyBorder="1"/>
    <xf numFmtId="0" fontId="7" fillId="0" borderId="0" xfId="0" applyFont="1"/>
    <xf numFmtId="43" fontId="0" fillId="0" borderId="1" xfId="1" applyNumberFormat="1" applyFont="1" applyBorder="1"/>
    <xf numFmtId="43" fontId="0" fillId="0" borderId="1" xfId="0" applyNumberFormat="1" applyBorder="1"/>
    <xf numFmtId="43" fontId="4" fillId="0" borderId="1" xfId="0" applyNumberFormat="1" applyFont="1" applyBorder="1" applyAlignment="1">
      <alignment horizontal="right"/>
    </xf>
    <xf numFmtId="43" fontId="2" fillId="0" borderId="1" xfId="1" applyNumberFormat="1" applyFont="1" applyBorder="1"/>
    <xf numFmtId="43" fontId="0" fillId="2" borderId="1" xfId="1" applyNumberFormat="1" applyFont="1" applyFill="1" applyBorder="1"/>
    <xf numFmtId="43" fontId="6" fillId="0" borderId="1" xfId="0" applyNumberFormat="1" applyFont="1" applyBorder="1"/>
    <xf numFmtId="43" fontId="2" fillId="2" borderId="1" xfId="1" applyNumberFormat="1" applyFont="1" applyFill="1" applyBorder="1"/>
    <xf numFmtId="43" fontId="0" fillId="0" borderId="1" xfId="1" applyNumberFormat="1" applyFont="1" applyFill="1" applyBorder="1"/>
    <xf numFmtId="0" fontId="7" fillId="0" borderId="0" xfId="0" applyFont="1"/>
    <xf numFmtId="49" fontId="3" fillId="0" borderId="1" xfId="0" applyNumberFormat="1" applyFont="1" applyBorder="1" applyAlignment="1">
      <alignment horizontal="left" wrapText="1"/>
    </xf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2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H32" sqref="H32"/>
    </sheetView>
  </sheetViews>
  <sheetFormatPr defaultRowHeight="13.2" x14ac:dyDescent="0.25"/>
  <cols>
    <col min="1" max="1" width="12" style="8" bestFit="1" customWidth="1"/>
    <col min="2" max="2" width="24.77734375" style="8" bestFit="1" customWidth="1"/>
    <col min="3" max="4" width="12.44140625" style="8" bestFit="1" customWidth="1"/>
    <col min="5" max="6" width="14.109375" style="8" bestFit="1" customWidth="1"/>
    <col min="7" max="7" width="14.109375" style="24" customWidth="1"/>
    <col min="8" max="9" width="14.109375" style="8" bestFit="1" customWidth="1"/>
    <col min="10" max="16384" width="8.88671875" style="8"/>
  </cols>
  <sheetData>
    <row r="1" spans="1:9" s="11" customFormat="1" ht="13.8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3.8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 ht="13.8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</row>
    <row r="4" spans="1:9" ht="14.4" x14ac:dyDescent="0.3">
      <c r="A4"/>
      <c r="B4"/>
      <c r="C4"/>
      <c r="D4"/>
      <c r="E4"/>
      <c r="F4"/>
      <c r="G4" s="22"/>
      <c r="H4"/>
      <c r="I4"/>
    </row>
    <row r="5" spans="1:9" ht="26.4" x14ac:dyDescent="0.25">
      <c r="A5" s="1" t="s">
        <v>3</v>
      </c>
      <c r="B5" s="2" t="s">
        <v>4</v>
      </c>
      <c r="C5" s="3" t="s">
        <v>5</v>
      </c>
      <c r="D5" s="3" t="s">
        <v>6</v>
      </c>
      <c r="E5" s="3" t="s">
        <v>9</v>
      </c>
      <c r="F5" s="3" t="s">
        <v>10</v>
      </c>
      <c r="G5" s="25" t="s">
        <v>698</v>
      </c>
      <c r="H5" s="3" t="s">
        <v>699</v>
      </c>
      <c r="I5" s="3" t="s">
        <v>700</v>
      </c>
    </row>
    <row r="6" spans="1:9" ht="14.4" x14ac:dyDescent="0.3">
      <c r="A6" s="4" t="s">
        <v>14</v>
      </c>
      <c r="B6" s="5" t="s">
        <v>15</v>
      </c>
      <c r="C6" s="12"/>
      <c r="D6" s="12"/>
      <c r="E6" s="12"/>
      <c r="F6" s="13"/>
      <c r="G6" s="13"/>
      <c r="H6" s="13"/>
      <c r="I6" s="13"/>
    </row>
    <row r="7" spans="1:9" ht="14.4" x14ac:dyDescent="0.3">
      <c r="A7" s="4">
        <v>10</v>
      </c>
      <c r="B7" s="6" t="s">
        <v>16</v>
      </c>
      <c r="C7" s="14">
        <f>'ADMINISTRATION - 10 '!C17</f>
        <v>10378.620000000001</v>
      </c>
      <c r="D7" s="14">
        <f>'ADMINISTRATION - 10 '!D17</f>
        <v>4000</v>
      </c>
      <c r="E7" s="14">
        <f>'ADMINISTRATION - 10 '!G17</f>
        <v>83190.62</v>
      </c>
      <c r="F7" s="14">
        <f>'ADMINISTRATION - 10 '!H17</f>
        <v>84037.19</v>
      </c>
      <c r="G7" s="14">
        <v>66790</v>
      </c>
      <c r="H7" s="14">
        <f>'ADMINISTRATION - 10 '!I17</f>
        <v>57300</v>
      </c>
      <c r="I7" s="14">
        <v>70000</v>
      </c>
    </row>
    <row r="8" spans="1:9" ht="14.4" x14ac:dyDescent="0.3">
      <c r="A8" s="4">
        <v>20</v>
      </c>
      <c r="B8" s="6" t="s">
        <v>17</v>
      </c>
      <c r="C8" s="12">
        <f>'HOUSE &amp; GROUNDS - 20'!C8</f>
        <v>0</v>
      </c>
      <c r="D8" s="12">
        <f>'HOUSE &amp; GROUNDS - 20'!D8</f>
        <v>0</v>
      </c>
      <c r="E8" s="12">
        <f>'HOUSE &amp; GROUNDS - 20'!G8</f>
        <v>0</v>
      </c>
      <c r="F8" s="12">
        <f>'HOUSE &amp; GROUNDS - 20'!H8</f>
        <v>0</v>
      </c>
      <c r="G8" s="12"/>
      <c r="H8" s="12">
        <f>'HOUSE &amp; GROUNDS - 20'!I8</f>
        <v>0</v>
      </c>
      <c r="I8" s="12">
        <f>'HOUSE &amp; GROUNDS - 20'!K8</f>
        <v>0</v>
      </c>
    </row>
    <row r="9" spans="1:9" s="9" customFormat="1" ht="14.4" x14ac:dyDescent="0.3">
      <c r="A9" s="4">
        <v>30</v>
      </c>
      <c r="B9" s="6" t="s">
        <v>18</v>
      </c>
      <c r="C9" s="12">
        <f>'MEMBERSHIP - 30'!C27</f>
        <v>80796.37</v>
      </c>
      <c r="D9" s="12">
        <f>'MEMBERSHIP - 30'!D27</f>
        <v>92424</v>
      </c>
      <c r="E9" s="12">
        <f>'MEMBERSHIP - 30'!G27</f>
        <v>1092351.97</v>
      </c>
      <c r="F9" s="12">
        <f>'MEMBERSHIP - 30'!H27</f>
        <v>1010661.46</v>
      </c>
      <c r="G9" s="12">
        <v>1010000</v>
      </c>
      <c r="H9" s="12">
        <f>'MEMBERSHIP - 30'!I27</f>
        <v>1108668</v>
      </c>
      <c r="I9" s="12">
        <v>1000483</v>
      </c>
    </row>
    <row r="10" spans="1:9" s="9" customFormat="1" ht="14.4" x14ac:dyDescent="0.3">
      <c r="A10" s="4">
        <v>40</v>
      </c>
      <c r="B10" s="6" t="s">
        <v>19</v>
      </c>
      <c r="C10" s="12">
        <f>'AQUATICS - 40'!C19</f>
        <v>3836.43</v>
      </c>
      <c r="D10" s="12">
        <f>'AQUATICS - 40'!D19</f>
        <v>12200</v>
      </c>
      <c r="E10" s="12">
        <f>'AQUATICS - 40'!G19</f>
        <v>104117.69</v>
      </c>
      <c r="F10" s="12">
        <f>'AQUATICS - 40'!H19</f>
        <v>96139.31</v>
      </c>
      <c r="G10" s="12">
        <v>95702</v>
      </c>
      <c r="H10" s="12">
        <f>'AQUATICS - 40'!I19</f>
        <v>102564</v>
      </c>
      <c r="I10" s="12">
        <v>106311</v>
      </c>
    </row>
    <row r="11" spans="1:9" s="9" customFormat="1" ht="14.4" x14ac:dyDescent="0.3">
      <c r="A11" s="4">
        <v>50</v>
      </c>
      <c r="B11" s="6" t="s">
        <v>20</v>
      </c>
      <c r="C11" s="12">
        <f>'ADULT - 50'!C12</f>
        <v>1164</v>
      </c>
      <c r="D11" s="12">
        <f>'ADULT - 50'!D12</f>
        <v>4500</v>
      </c>
      <c r="E11" s="12">
        <f>'ADULT - 50'!G12</f>
        <v>63458.38</v>
      </c>
      <c r="F11" s="12">
        <f>'ADULT - 50'!H12</f>
        <v>33631.25</v>
      </c>
      <c r="G11" s="12">
        <v>35444</v>
      </c>
      <c r="H11" s="12">
        <f>'ADULT - 50'!I12</f>
        <v>59505</v>
      </c>
      <c r="I11" s="12">
        <v>31150</v>
      </c>
    </row>
    <row r="12" spans="1:9" customFormat="1" ht="14.4" x14ac:dyDescent="0.3">
      <c r="A12" s="4">
        <v>60</v>
      </c>
      <c r="B12" s="6" t="s">
        <v>21</v>
      </c>
      <c r="C12" s="12">
        <f>'YOUTH SPORTS - 60'!C18</f>
        <v>8321.75</v>
      </c>
      <c r="D12" s="12">
        <f>'YOUTH SPORTS - 60'!D18</f>
        <v>7750</v>
      </c>
      <c r="E12" s="12">
        <f>'YOUTH SPORTS - 60'!G18</f>
        <v>42919.09</v>
      </c>
      <c r="F12" s="12">
        <f>'YOUTH SPORTS - 60'!H18</f>
        <v>42644.800000000003</v>
      </c>
      <c r="G12" s="12">
        <v>41951</v>
      </c>
      <c r="H12" s="12">
        <f>'YOUTH SPORTS - 60'!I18</f>
        <v>41299</v>
      </c>
      <c r="I12" s="12">
        <v>46216</v>
      </c>
    </row>
    <row r="13" spans="1:9" ht="14.4" x14ac:dyDescent="0.3">
      <c r="A13" s="4">
        <v>70</v>
      </c>
      <c r="B13" s="6" t="s">
        <v>22</v>
      </c>
      <c r="C13" s="12">
        <f>'YOUTH ENRICH - 70'!C24</f>
        <v>21054.720000000001</v>
      </c>
      <c r="D13" s="12">
        <f>'YOUTH ENRICH - 70'!D24</f>
        <v>800</v>
      </c>
      <c r="E13" s="12">
        <f>'YOUTH ENRICH - 70'!G24</f>
        <v>158480.99</v>
      </c>
      <c r="F13" s="12">
        <f>'YOUTH ENRICH - 70'!H24</f>
        <v>313639.09999999998</v>
      </c>
      <c r="G13" s="12">
        <v>262927</v>
      </c>
      <c r="H13" s="12">
        <f>'YOUTH ENRICH - 70'!I24</f>
        <v>148242</v>
      </c>
      <c r="I13" s="12">
        <v>111442</v>
      </c>
    </row>
    <row r="14" spans="1:9" customFormat="1" ht="14.4" x14ac:dyDescent="0.3">
      <c r="A14" s="4">
        <v>80</v>
      </c>
      <c r="B14" s="6" t="s">
        <v>23</v>
      </c>
      <c r="C14" s="12">
        <f>'AFTERSCHOOL - 80'!C22</f>
        <v>34442.17</v>
      </c>
      <c r="D14" s="12">
        <f>'AFTERSCHOOL - 80'!D22</f>
        <v>33399</v>
      </c>
      <c r="E14" s="12">
        <f>'AFTERSCHOOL - 80'!G22</f>
        <v>386973.38</v>
      </c>
      <c r="F14" s="12">
        <f>'AFTERSCHOOL - 80'!H22</f>
        <v>396442.11</v>
      </c>
      <c r="G14" s="12">
        <v>393585</v>
      </c>
      <c r="H14" s="12">
        <f>'AFTERSCHOOL - 80'!I22</f>
        <v>388897</v>
      </c>
      <c r="I14" s="12">
        <v>373332</v>
      </c>
    </row>
    <row r="15" spans="1:9" ht="14.4" x14ac:dyDescent="0.3">
      <c r="A15" s="4">
        <v>90</v>
      </c>
      <c r="B15" s="6" t="s">
        <v>24</v>
      </c>
      <c r="C15" s="12">
        <f>'DAY CAMP - 90'!C15</f>
        <v>745.82</v>
      </c>
      <c r="D15" s="12">
        <f>'DAY CAMP - 90'!D15</f>
        <v>0</v>
      </c>
      <c r="E15" s="12">
        <f>'DAY CAMP - 90'!G15</f>
        <v>183467.43</v>
      </c>
      <c r="F15" s="12">
        <f>'DAY CAMP - 90'!H15</f>
        <v>195981.37</v>
      </c>
      <c r="G15" s="12">
        <v>195726</v>
      </c>
      <c r="H15" s="12">
        <f>'DAY CAMP - 90'!I15</f>
        <v>189370</v>
      </c>
      <c r="I15" s="12">
        <v>203000</v>
      </c>
    </row>
    <row r="16" spans="1:9" s="9" customFormat="1" ht="14.4" x14ac:dyDescent="0.3">
      <c r="A16" s="4"/>
      <c r="B16" s="5" t="s">
        <v>25</v>
      </c>
      <c r="C16" s="15">
        <f>SUM(C7:C15)</f>
        <v>160739.88</v>
      </c>
      <c r="D16" s="15">
        <f t="shared" ref="D16:I16" si="0">SUM(D7:D15)</f>
        <v>155073</v>
      </c>
      <c r="E16" s="15">
        <f t="shared" si="0"/>
        <v>2114959.5499999998</v>
      </c>
      <c r="F16" s="15">
        <f t="shared" si="0"/>
        <v>2173176.59</v>
      </c>
      <c r="G16" s="15">
        <f>SUM(G7:G15)</f>
        <v>2102125</v>
      </c>
      <c r="H16" s="15">
        <f t="shared" si="0"/>
        <v>2095845</v>
      </c>
      <c r="I16" s="15">
        <f t="shared" si="0"/>
        <v>1941934</v>
      </c>
    </row>
    <row r="17" spans="1:9" s="9" customFormat="1" ht="14.4" x14ac:dyDescent="0.3">
      <c r="A17" s="4"/>
      <c r="B17" s="6"/>
      <c r="C17" s="12"/>
      <c r="D17" s="12"/>
      <c r="E17" s="12"/>
      <c r="F17" s="13"/>
      <c r="G17" s="13"/>
      <c r="H17" s="13"/>
      <c r="I17" s="13"/>
    </row>
    <row r="18" spans="1:9" s="9" customFormat="1" ht="14.4" x14ac:dyDescent="0.3">
      <c r="A18" s="4"/>
      <c r="B18" s="5" t="s">
        <v>26</v>
      </c>
      <c r="C18" s="12"/>
      <c r="D18" s="12"/>
      <c r="E18" s="12"/>
      <c r="F18" s="13"/>
      <c r="G18" s="13"/>
      <c r="H18" s="13"/>
      <c r="I18" s="13"/>
    </row>
    <row r="19" spans="1:9" s="9" customFormat="1" ht="14.4" x14ac:dyDescent="0.3">
      <c r="A19" s="4">
        <v>10</v>
      </c>
      <c r="B19" s="6" t="s">
        <v>16</v>
      </c>
      <c r="C19" s="12">
        <f>'ADMINISTRATION - 10 '!C52</f>
        <v>32247.63</v>
      </c>
      <c r="D19" s="12">
        <f>'ADMINISTRATION - 10 '!D52</f>
        <v>30704</v>
      </c>
      <c r="E19" s="12">
        <f>'ADMINISTRATION - 10 '!G52</f>
        <v>273132.46999999997</v>
      </c>
      <c r="F19" s="12">
        <f>'ADMINISTRATION - 10 '!H52</f>
        <v>313578.23999999999</v>
      </c>
      <c r="G19" s="12">
        <v>305392</v>
      </c>
      <c r="H19" s="12">
        <f>'ADMINISTRATION - 10 '!I52</f>
        <v>329852</v>
      </c>
      <c r="I19" s="12">
        <f>'ADMINISTRATION - 10 '!K52</f>
        <v>329852</v>
      </c>
    </row>
    <row r="20" spans="1:9" s="9" customFormat="1" ht="14.4" x14ac:dyDescent="0.3">
      <c r="A20" s="4">
        <v>20</v>
      </c>
      <c r="B20" s="6" t="s">
        <v>17</v>
      </c>
      <c r="C20" s="12">
        <f>'HOUSE &amp; GROUNDS - 20'!C42</f>
        <v>32355.94</v>
      </c>
      <c r="D20" s="12">
        <f>'HOUSE &amp; GROUNDS - 20'!D42</f>
        <v>31904</v>
      </c>
      <c r="E20" s="12">
        <f>'HOUSE &amp; GROUNDS - 20'!G42</f>
        <v>372479.75</v>
      </c>
      <c r="F20" s="12">
        <f>'HOUSE &amp; GROUNDS - 20'!H42</f>
        <v>346192.26</v>
      </c>
      <c r="G20" s="12">
        <v>334641</v>
      </c>
      <c r="H20" s="12">
        <f>'HOUSE &amp; GROUNDS - 20'!I42</f>
        <v>369853</v>
      </c>
      <c r="I20" s="12">
        <f>'HOUSE &amp; GROUNDS - 20'!K42</f>
        <v>369853</v>
      </c>
    </row>
    <row r="21" spans="1:9" s="9" customFormat="1" ht="14.4" x14ac:dyDescent="0.3">
      <c r="A21" s="4">
        <v>30</v>
      </c>
      <c r="B21" s="6" t="s">
        <v>18</v>
      </c>
      <c r="C21" s="12">
        <f>'MEMBERSHIP - 30'!C62</f>
        <v>34959.18</v>
      </c>
      <c r="D21" s="12">
        <f>'MEMBERSHIP - 30'!D62</f>
        <v>39927.9</v>
      </c>
      <c r="E21" s="12">
        <f>'MEMBERSHIP - 30'!G62</f>
        <v>361162.08</v>
      </c>
      <c r="F21" s="12">
        <f>'MEMBERSHIP - 30'!H62</f>
        <v>384890.15</v>
      </c>
      <c r="G21" s="12">
        <v>381457</v>
      </c>
      <c r="H21" s="12">
        <f>'MEMBERSHIP - 30'!I62</f>
        <v>375669.8</v>
      </c>
      <c r="I21" s="12">
        <f>'MEMBERSHIP - 30'!K62</f>
        <v>375669.8</v>
      </c>
    </row>
    <row r="22" spans="1:9" s="9" customFormat="1" ht="14.4" x14ac:dyDescent="0.3">
      <c r="A22" s="4">
        <v>40</v>
      </c>
      <c r="B22" s="6" t="s">
        <v>19</v>
      </c>
      <c r="C22" s="12">
        <f>'AQUATICS - 40'!C47</f>
        <v>20098.71</v>
      </c>
      <c r="D22" s="12">
        <f>'AQUATICS - 40'!D47</f>
        <v>21884.39</v>
      </c>
      <c r="E22" s="12">
        <f>'AQUATICS - 40'!G47</f>
        <v>201633.83</v>
      </c>
      <c r="F22" s="12">
        <f>'AQUATICS - 40'!H47</f>
        <v>220941.61</v>
      </c>
      <c r="G22" s="12">
        <v>208387</v>
      </c>
      <c r="H22" s="12">
        <f>'AQUATICS - 40'!I47</f>
        <v>206558.46</v>
      </c>
      <c r="I22" s="12">
        <f>'AQUATICS - 40'!K47</f>
        <v>206558.46</v>
      </c>
    </row>
    <row r="23" spans="1:9" s="9" customFormat="1" ht="14.4" x14ac:dyDescent="0.3">
      <c r="A23" s="4">
        <v>50</v>
      </c>
      <c r="B23" s="6" t="s">
        <v>20</v>
      </c>
      <c r="C23" s="12">
        <f>'ADULT - 50'!C37</f>
        <v>16263.71</v>
      </c>
      <c r="D23" s="12">
        <f>'ADULT - 50'!D37</f>
        <v>18151.240000000002</v>
      </c>
      <c r="E23" s="12">
        <f>'ADULT - 50'!G37</f>
        <v>172604.68</v>
      </c>
      <c r="F23" s="12">
        <f>'ADULT - 50'!H37</f>
        <v>180295.1</v>
      </c>
      <c r="G23" s="12">
        <v>169094</v>
      </c>
      <c r="H23" s="12">
        <f>'ADULT - 50'!I37</f>
        <v>202253.88</v>
      </c>
      <c r="I23" s="12">
        <f>'ADULT - 50'!K37</f>
        <v>202253.88</v>
      </c>
    </row>
    <row r="24" spans="1:9" s="9" customFormat="1" ht="14.4" x14ac:dyDescent="0.3">
      <c r="A24" s="4">
        <v>60</v>
      </c>
      <c r="B24" s="6" t="s">
        <v>21</v>
      </c>
      <c r="C24" s="12">
        <f>'YOUTH SPORTS - 60'!C52</f>
        <v>1538.49</v>
      </c>
      <c r="D24" s="12">
        <f>'YOUTH SPORTS - 60'!D52</f>
        <v>4192.8</v>
      </c>
      <c r="E24" s="12">
        <f>'YOUTH SPORTS - 60'!G52</f>
        <v>54586.12</v>
      </c>
      <c r="F24" s="12">
        <f>'YOUTH SPORTS - 60'!H52</f>
        <v>39403.879999999997</v>
      </c>
      <c r="G24" s="12">
        <v>38639</v>
      </c>
      <c r="H24" s="12">
        <f>'YOUTH SPORTS - 60'!I52</f>
        <v>45375.34</v>
      </c>
      <c r="I24" s="12">
        <f>'YOUTH SPORTS - 60'!K52</f>
        <v>45375.34</v>
      </c>
    </row>
    <row r="25" spans="1:9" s="9" customFormat="1" ht="14.4" x14ac:dyDescent="0.3">
      <c r="A25" s="4">
        <v>70</v>
      </c>
      <c r="B25" s="6" t="s">
        <v>22</v>
      </c>
      <c r="C25" s="12">
        <f>'YOUTH ENRICH - 70'!C66</f>
        <v>13213.81</v>
      </c>
      <c r="D25" s="12">
        <f>'YOUTH ENRICH - 70'!D66</f>
        <v>8192</v>
      </c>
      <c r="E25" s="12">
        <f>'YOUTH ENRICH - 70'!G66</f>
        <v>136128.38</v>
      </c>
      <c r="F25" s="12">
        <f>'YOUTH ENRICH - 70'!H66</f>
        <v>263302.24</v>
      </c>
      <c r="G25" s="12">
        <v>253785</v>
      </c>
      <c r="H25" s="12">
        <f>'YOUTH ENRICH - 70'!I66</f>
        <v>121763</v>
      </c>
      <c r="I25" s="12">
        <f>'YOUTH ENRICH - 70'!K66</f>
        <v>121763</v>
      </c>
    </row>
    <row r="26" spans="1:9" s="9" customFormat="1" ht="14.4" x14ac:dyDescent="0.3">
      <c r="A26" s="4">
        <v>80</v>
      </c>
      <c r="B26" s="6" t="s">
        <v>23</v>
      </c>
      <c r="C26" s="12">
        <f>'AFTERSCHOOL - 80'!C57</f>
        <v>37115.269999999997</v>
      </c>
      <c r="D26" s="12">
        <f>'AFTERSCHOOL - 80'!D57</f>
        <v>29488</v>
      </c>
      <c r="E26" s="12">
        <f>'AFTERSCHOOL - 80'!G57</f>
        <v>244774.69</v>
      </c>
      <c r="F26" s="12">
        <f>'AFTERSCHOOL - 80'!H57</f>
        <v>285732.90999999997</v>
      </c>
      <c r="G26" s="12">
        <v>270953</v>
      </c>
      <c r="H26" s="12">
        <f>'AFTERSCHOOL - 80'!I57</f>
        <v>259728</v>
      </c>
      <c r="I26" s="12">
        <f>'AFTERSCHOOL - 80'!K57</f>
        <v>259728</v>
      </c>
    </row>
    <row r="27" spans="1:9" s="9" customFormat="1" ht="14.4" x14ac:dyDescent="0.3">
      <c r="A27" s="4">
        <v>90</v>
      </c>
      <c r="B27" s="6" t="s">
        <v>24</v>
      </c>
      <c r="C27" s="12">
        <f>'DAY CAMP - 90'!C44</f>
        <v>304.56</v>
      </c>
      <c r="D27" s="12">
        <f>'DAY CAMP - 90'!D44</f>
        <v>313</v>
      </c>
      <c r="E27" s="12">
        <f>'DAY CAMP - 90'!G44</f>
        <v>147064.22</v>
      </c>
      <c r="F27" s="12">
        <f>'DAY CAMP - 90'!H44</f>
        <v>144844.22</v>
      </c>
      <c r="G27" s="12">
        <v>145086</v>
      </c>
      <c r="H27" s="12">
        <f>'DAY CAMP - 90'!I44</f>
        <v>159676</v>
      </c>
      <c r="I27" s="12">
        <f>'DAY CAMP - 90'!K44</f>
        <v>159676</v>
      </c>
    </row>
    <row r="28" spans="1:9" s="9" customFormat="1" ht="14.4" x14ac:dyDescent="0.3">
      <c r="A28" s="4"/>
      <c r="B28" s="5" t="s">
        <v>27</v>
      </c>
      <c r="C28" s="15">
        <f>SUM(C19:C27)</f>
        <v>188097.29999999996</v>
      </c>
      <c r="D28" s="15">
        <f t="shared" ref="D28:I28" si="1">SUM(D19:D27)</f>
        <v>184757.33</v>
      </c>
      <c r="E28" s="15">
        <f t="shared" si="1"/>
        <v>1963566.22</v>
      </c>
      <c r="F28" s="15">
        <f t="shared" si="1"/>
        <v>2179180.61</v>
      </c>
      <c r="G28" s="15">
        <f t="shared" si="1"/>
        <v>2107434</v>
      </c>
      <c r="H28" s="15">
        <f t="shared" si="1"/>
        <v>2070729.4800000002</v>
      </c>
      <c r="I28" s="15">
        <f t="shared" si="1"/>
        <v>2070729.4800000002</v>
      </c>
    </row>
    <row r="29" spans="1:9" s="9" customFormat="1" ht="14.4" x14ac:dyDescent="0.3">
      <c r="A29" s="4"/>
      <c r="B29" s="10" t="s">
        <v>28</v>
      </c>
      <c r="C29" s="16">
        <f>C16-C28</f>
        <v>-27357.419999999955</v>
      </c>
      <c r="D29" s="16">
        <f t="shared" ref="D29:I29" si="2">D16-D28</f>
        <v>-29684.329999999987</v>
      </c>
      <c r="E29" s="16">
        <f t="shared" si="2"/>
        <v>151393.32999999984</v>
      </c>
      <c r="F29" s="16">
        <f t="shared" si="2"/>
        <v>-6004.0200000000186</v>
      </c>
      <c r="G29" s="16">
        <v>-5309</v>
      </c>
      <c r="H29" s="16">
        <f t="shared" si="2"/>
        <v>25115.519999999786</v>
      </c>
      <c r="I29" s="16">
        <f t="shared" si="2"/>
        <v>-128795.48000000021</v>
      </c>
    </row>
    <row r="30" spans="1:9" s="9" customFormat="1" ht="14.4" x14ac:dyDescent="0.3">
      <c r="A30" s="4"/>
      <c r="B30" s="6" t="s">
        <v>29</v>
      </c>
      <c r="C30" s="17">
        <f>'ADMINISTRATION - 10 '!C13</f>
        <v>2063.37</v>
      </c>
      <c r="D30" s="17">
        <f>'ADMINISTRATION - 10 '!D13</f>
        <v>0</v>
      </c>
      <c r="E30" s="17">
        <f>'ADMINISTRATION - 10 '!G13</f>
        <v>9801.92</v>
      </c>
      <c r="F30" s="17">
        <f>'ADMINISTRATION - 10 '!H13</f>
        <v>20073.490000000002</v>
      </c>
      <c r="G30" s="17">
        <v>0</v>
      </c>
      <c r="H30" s="17">
        <f>'ADMINISTRATION - 10 '!I13</f>
        <v>0</v>
      </c>
      <c r="I30" s="17">
        <f>'ADMINISTRATION - 10 '!K13</f>
        <v>0</v>
      </c>
    </row>
    <row r="31" spans="1:9" s="9" customFormat="1" ht="14.4" x14ac:dyDescent="0.3">
      <c r="A31" s="4"/>
      <c r="B31" s="7" t="s">
        <v>30</v>
      </c>
      <c r="C31" s="18">
        <f>C29-C30</f>
        <v>-29420.789999999954</v>
      </c>
      <c r="D31" s="18">
        <f t="shared" ref="D31:I31" si="3">D29-D30</f>
        <v>-29684.329999999987</v>
      </c>
      <c r="E31" s="18">
        <f t="shared" si="3"/>
        <v>141591.40999999983</v>
      </c>
      <c r="F31" s="18">
        <f t="shared" si="3"/>
        <v>-26077.51000000002</v>
      </c>
      <c r="G31" s="18">
        <v>-5309</v>
      </c>
      <c r="H31" s="18">
        <f t="shared" si="3"/>
        <v>25115.519999999786</v>
      </c>
      <c r="I31" s="18">
        <f t="shared" si="3"/>
        <v>-128795.48000000021</v>
      </c>
    </row>
    <row r="32" spans="1:9" s="9" customFormat="1" ht="14.4" x14ac:dyDescent="0.3">
      <c r="A32" s="4"/>
      <c r="B32" s="6" t="s">
        <v>31</v>
      </c>
      <c r="C32" s="12">
        <v>2788.27</v>
      </c>
      <c r="D32" s="12">
        <v>0</v>
      </c>
      <c r="E32" s="19" t="e">
        <f>24529.73+#REF!</f>
        <v>#REF!</v>
      </c>
      <c r="F32" s="12">
        <f>22014.29+C32</f>
        <v>24802.560000000001</v>
      </c>
      <c r="G32" s="37">
        <v>5309</v>
      </c>
      <c r="H32" s="12">
        <v>25600</v>
      </c>
      <c r="I32" s="12">
        <v>38400</v>
      </c>
    </row>
    <row r="33" spans="1:9" s="9" customFormat="1" ht="14.4" x14ac:dyDescent="0.3">
      <c r="A33" s="4"/>
      <c r="B33" s="7" t="s">
        <v>32</v>
      </c>
      <c r="C33" s="18">
        <f>C31-C32</f>
        <v>-32209.059999999954</v>
      </c>
      <c r="D33" s="18">
        <f t="shared" ref="D33:I33" si="4">D31-D32</f>
        <v>-29684.329999999987</v>
      </c>
      <c r="E33" s="18" t="e">
        <f>E31-E32</f>
        <v>#REF!</v>
      </c>
      <c r="F33" s="18">
        <f t="shared" si="4"/>
        <v>-50880.070000000022</v>
      </c>
      <c r="G33" s="18">
        <v>-10618</v>
      </c>
      <c r="H33" s="18">
        <f t="shared" si="4"/>
        <v>-484.4800000002142</v>
      </c>
      <c r="I33" s="18">
        <f t="shared" si="4"/>
        <v>-167195.48000000021</v>
      </c>
    </row>
    <row r="34" spans="1:9" s="9" customFormat="1" ht="14.4" x14ac:dyDescent="0.3">
      <c r="A34" s="4"/>
      <c r="B34" s="6" t="s">
        <v>33</v>
      </c>
      <c r="C34" s="12">
        <v>8500</v>
      </c>
      <c r="D34" s="12">
        <v>8500</v>
      </c>
      <c r="E34" s="19">
        <v>110000</v>
      </c>
      <c r="F34" s="12">
        <v>102000</v>
      </c>
      <c r="G34" s="37">
        <v>15927</v>
      </c>
      <c r="H34" s="12">
        <v>102000</v>
      </c>
      <c r="I34" s="12">
        <v>102000</v>
      </c>
    </row>
    <row r="35" spans="1:9" s="9" customFormat="1" ht="14.4" x14ac:dyDescent="0.3">
      <c r="A35" s="4"/>
      <c r="B35" s="7" t="s">
        <v>34</v>
      </c>
      <c r="C35" s="18">
        <f>C33-C34</f>
        <v>-40709.059999999954</v>
      </c>
      <c r="D35" s="18">
        <f t="shared" ref="D35:I35" si="5">D33-D34</f>
        <v>-38184.329999999987</v>
      </c>
      <c r="E35" s="18" t="e">
        <f t="shared" si="5"/>
        <v>#REF!</v>
      </c>
      <c r="F35" s="18">
        <f t="shared" si="5"/>
        <v>-152880.07</v>
      </c>
      <c r="G35" s="18">
        <v>-26545</v>
      </c>
      <c r="H35" s="18">
        <f t="shared" si="5"/>
        <v>-102484.48000000021</v>
      </c>
      <c r="I35" s="18">
        <f t="shared" si="5"/>
        <v>-269195.48000000021</v>
      </c>
    </row>
    <row r="36" spans="1:9" s="9" customFormat="1" x14ac:dyDescent="0.25">
      <c r="A36" s="8"/>
      <c r="B36" s="8"/>
      <c r="C36" s="8"/>
      <c r="D36" s="8"/>
      <c r="E36" s="8"/>
      <c r="F36" s="8"/>
      <c r="G36" s="24"/>
      <c r="H36" s="8"/>
      <c r="I36" s="8"/>
    </row>
  </sheetData>
  <mergeCells count="3">
    <mergeCell ref="A1:I1"/>
    <mergeCell ref="A2:I2"/>
    <mergeCell ref="A3:I3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pane ySplit="6" topLeftCell="A7" activePane="bottomLeft" state="frozen"/>
      <selection pane="bottomLeft" activeCell="B11" sqref="B11"/>
    </sheetView>
  </sheetViews>
  <sheetFormatPr defaultRowHeight="13.2" x14ac:dyDescent="0.25"/>
  <cols>
    <col min="1" max="1" width="12" style="24" bestFit="1" customWidth="1"/>
    <col min="2" max="2" width="28.21875" style="24" bestFit="1" customWidth="1"/>
    <col min="3" max="3" width="6.44140625" style="24" bestFit="1" customWidth="1"/>
    <col min="4" max="4" width="7.77734375" style="24" bestFit="1" customWidth="1"/>
    <col min="5" max="5" width="8.33203125" style="24" bestFit="1" customWidth="1"/>
    <col min="6" max="6" width="12.21875" style="24" bestFit="1" customWidth="1"/>
    <col min="7" max="9" width="9.88671875" style="24" bestFit="1" customWidth="1"/>
    <col min="10" max="10" width="10.21875" style="24" bestFit="1" customWidth="1"/>
    <col min="11" max="11" width="9.8867187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74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75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50</v>
      </c>
      <c r="J7" s="25" t="s">
        <v>7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384</v>
      </c>
      <c r="B9" s="29" t="s">
        <v>453</v>
      </c>
      <c r="C9" s="30">
        <v>0</v>
      </c>
      <c r="D9" s="30">
        <v>0</v>
      </c>
      <c r="E9" s="30">
        <f>C9-D9</f>
        <v>0</v>
      </c>
      <c r="F9" s="30">
        <v>0</v>
      </c>
      <c r="G9" s="30">
        <v>2083.5</v>
      </c>
      <c r="H9" s="30">
        <v>4168</v>
      </c>
      <c r="I9" s="30">
        <v>4168</v>
      </c>
      <c r="J9" s="30">
        <f>H9-I9</f>
        <v>0</v>
      </c>
      <c r="K9" s="30">
        <v>4168</v>
      </c>
    </row>
    <row r="10" spans="1:11" s="23" customFormat="1" x14ac:dyDescent="0.25">
      <c r="A10" s="29" t="s">
        <v>429</v>
      </c>
      <c r="B10" s="29" t="s">
        <v>430</v>
      </c>
      <c r="C10" s="30">
        <v>22.42</v>
      </c>
      <c r="D10" s="30">
        <v>0</v>
      </c>
      <c r="E10" s="30">
        <f>C10-D10</f>
        <v>22.42</v>
      </c>
      <c r="F10" s="30">
        <v>0</v>
      </c>
      <c r="G10" s="30">
        <v>19720.830000000002</v>
      </c>
      <c r="H10" s="30">
        <v>8370.0300000000007</v>
      </c>
      <c r="I10" s="30">
        <v>18000</v>
      </c>
      <c r="J10" s="30">
        <f>H10-I10</f>
        <v>-9629.9699999999993</v>
      </c>
      <c r="K10" s="30">
        <v>18000</v>
      </c>
    </row>
    <row r="11" spans="1:11" s="23" customFormat="1" x14ac:dyDescent="0.25">
      <c r="A11" s="29" t="s">
        <v>431</v>
      </c>
      <c r="B11" s="29" t="s">
        <v>432</v>
      </c>
      <c r="C11" s="30">
        <v>0</v>
      </c>
      <c r="D11" s="30">
        <v>0</v>
      </c>
      <c r="E11" s="30">
        <f>C11-D11</f>
        <v>0</v>
      </c>
      <c r="F11" s="30">
        <v>0</v>
      </c>
      <c r="G11" s="30">
        <v>24383.64</v>
      </c>
      <c r="H11" s="30">
        <v>30444.98</v>
      </c>
      <c r="I11" s="30">
        <v>24872</v>
      </c>
      <c r="J11" s="30">
        <f>H11-I11</f>
        <v>5572.98</v>
      </c>
      <c r="K11" s="30">
        <v>24872</v>
      </c>
    </row>
    <row r="12" spans="1:11" s="23" customFormat="1" x14ac:dyDescent="0.25">
      <c r="A12" s="29" t="s">
        <v>433</v>
      </c>
      <c r="B12" s="29" t="s">
        <v>434</v>
      </c>
      <c r="C12" s="30">
        <v>723.4</v>
      </c>
      <c r="D12" s="30">
        <v>0</v>
      </c>
      <c r="E12" s="30">
        <f>C12-D12</f>
        <v>723.4</v>
      </c>
      <c r="F12" s="30">
        <v>0</v>
      </c>
      <c r="G12" s="30">
        <v>137204.46</v>
      </c>
      <c r="H12" s="30">
        <v>152973.35999999999</v>
      </c>
      <c r="I12" s="30">
        <v>142330</v>
      </c>
      <c r="J12" s="30">
        <f>H12-I12</f>
        <v>10643.359999999986</v>
      </c>
      <c r="K12" s="30">
        <v>142330</v>
      </c>
    </row>
    <row r="13" spans="1:11" s="23" customFormat="1" x14ac:dyDescent="0.25">
      <c r="A13" s="29" t="s">
        <v>636</v>
      </c>
      <c r="B13" s="29" t="s">
        <v>637</v>
      </c>
      <c r="C13" s="30">
        <v>0</v>
      </c>
      <c r="D13" s="30">
        <v>0</v>
      </c>
      <c r="E13" s="30">
        <f>C13-D13</f>
        <v>0</v>
      </c>
      <c r="F13" s="30">
        <v>0</v>
      </c>
      <c r="G13" s="30">
        <v>75</v>
      </c>
      <c r="H13" s="30">
        <v>25</v>
      </c>
      <c r="I13" s="30">
        <v>0</v>
      </c>
      <c r="J13" s="30">
        <f>H13-I13</f>
        <v>25</v>
      </c>
      <c r="K13" s="30">
        <v>0</v>
      </c>
    </row>
    <row r="14" spans="1:11" s="22" customFormat="1" ht="14.4" x14ac:dyDescent="0.3">
      <c r="A14" s="31"/>
      <c r="B14" s="31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5">
      <c r="A15" s="27" t="s">
        <v>38</v>
      </c>
      <c r="B15" s="27" t="s">
        <v>39</v>
      </c>
      <c r="C15" s="33">
        <f>ROUND(SUBTOTAL(9, C8:C14), 5)</f>
        <v>745.82</v>
      </c>
      <c r="D15" s="33">
        <f>ROUND(SUBTOTAL(9, D8:D14), 5)</f>
        <v>0</v>
      </c>
      <c r="E15" s="33">
        <f>C15-D15</f>
        <v>745.82</v>
      </c>
      <c r="F15" s="33">
        <f>ROUND(SUBTOTAL(9, F8:F14), 5)</f>
        <v>0</v>
      </c>
      <c r="G15" s="33">
        <f>ROUND(SUBTOTAL(9, G8:G14), 5)</f>
        <v>183467.43</v>
      </c>
      <c r="H15" s="33">
        <f>ROUND(SUBTOTAL(9, H8:H14), 5)</f>
        <v>195981.37</v>
      </c>
      <c r="I15" s="33">
        <f>ROUND(SUBTOTAL(9, I8:I14), 5)</f>
        <v>189370</v>
      </c>
      <c r="J15" s="33">
        <f>H15-I15</f>
        <v>6611.3699999999953</v>
      </c>
      <c r="K15" s="33">
        <f>ROUND(SUBTOTAL(9, K8:K14), 5)</f>
        <v>189370</v>
      </c>
    </row>
    <row r="16" spans="1:11" s="22" customFormat="1" ht="14.4" x14ac:dyDescent="0.3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s="27" t="s">
        <v>26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s="23" customFormat="1" x14ac:dyDescent="0.25">
      <c r="A18" s="29" t="s">
        <v>569</v>
      </c>
      <c r="B18" s="29" t="s">
        <v>570</v>
      </c>
      <c r="C18" s="30">
        <v>0</v>
      </c>
      <c r="D18" s="30">
        <v>0</v>
      </c>
      <c r="E18" s="30">
        <f>C18-D18</f>
        <v>0</v>
      </c>
      <c r="F18" s="30">
        <v>0</v>
      </c>
      <c r="G18" s="30">
        <v>6100.02</v>
      </c>
      <c r="H18" s="30">
        <v>8682.73</v>
      </c>
      <c r="I18" s="30">
        <v>8329</v>
      </c>
      <c r="J18" s="30">
        <f>H18-I18</f>
        <v>353.72999999999956</v>
      </c>
      <c r="K18" s="30">
        <v>8329</v>
      </c>
    </row>
    <row r="19" spans="1:11" s="23" customFormat="1" x14ac:dyDescent="0.25">
      <c r="A19" s="29" t="s">
        <v>435</v>
      </c>
      <c r="B19" s="29" t="s">
        <v>436</v>
      </c>
      <c r="C19" s="30">
        <v>0</v>
      </c>
      <c r="D19" s="30">
        <v>0</v>
      </c>
      <c r="E19" s="30">
        <f>C19-D19</f>
        <v>0</v>
      </c>
      <c r="F19" s="30">
        <v>0</v>
      </c>
      <c r="G19" s="30">
        <v>66116.09</v>
      </c>
      <c r="H19" s="30">
        <v>55195.46</v>
      </c>
      <c r="I19" s="30">
        <v>68761</v>
      </c>
      <c r="J19" s="30">
        <f>H19-I19</f>
        <v>-13565.54</v>
      </c>
      <c r="K19" s="30">
        <v>68761</v>
      </c>
    </row>
    <row r="20" spans="1:11" s="23" customFormat="1" x14ac:dyDescent="0.25">
      <c r="A20" s="29" t="s">
        <v>437</v>
      </c>
      <c r="B20" s="29" t="s">
        <v>438</v>
      </c>
      <c r="C20" s="30">
        <v>304.56</v>
      </c>
      <c r="D20" s="30">
        <v>0</v>
      </c>
      <c r="E20" s="30">
        <f>C20-D20</f>
        <v>304.56</v>
      </c>
      <c r="F20" s="30">
        <v>0</v>
      </c>
      <c r="G20" s="30">
        <v>2278.37</v>
      </c>
      <c r="H20" s="30">
        <v>6267.93</v>
      </c>
      <c r="I20" s="30">
        <v>2369</v>
      </c>
      <c r="J20" s="30">
        <f>H20-I20</f>
        <v>3898.9300000000003</v>
      </c>
      <c r="K20" s="30">
        <v>2369</v>
      </c>
    </row>
    <row r="21" spans="1:11" s="23" customFormat="1" x14ac:dyDescent="0.25">
      <c r="A21" s="29" t="s">
        <v>439</v>
      </c>
      <c r="B21" s="29" t="s">
        <v>440</v>
      </c>
      <c r="C21" s="30">
        <v>0</v>
      </c>
      <c r="D21" s="30">
        <v>0</v>
      </c>
      <c r="E21" s="30">
        <f>C21-D21</f>
        <v>0</v>
      </c>
      <c r="F21" s="30">
        <v>0</v>
      </c>
      <c r="G21" s="30">
        <v>7125</v>
      </c>
      <c r="H21" s="30">
        <v>6727.5</v>
      </c>
      <c r="I21" s="30">
        <v>7268</v>
      </c>
      <c r="J21" s="30">
        <f>H21-I21</f>
        <v>-540.5</v>
      </c>
      <c r="K21" s="30">
        <v>7268</v>
      </c>
    </row>
    <row r="22" spans="1:11" s="23" customFormat="1" x14ac:dyDescent="0.25">
      <c r="A22" s="29" t="s">
        <v>441</v>
      </c>
      <c r="B22" s="29" t="s">
        <v>442</v>
      </c>
      <c r="C22" s="30">
        <v>0</v>
      </c>
      <c r="D22" s="30">
        <v>0</v>
      </c>
      <c r="E22" s="30">
        <f>C22-D22</f>
        <v>0</v>
      </c>
      <c r="F22" s="30">
        <v>0</v>
      </c>
      <c r="G22" s="30">
        <v>6535.61</v>
      </c>
      <c r="H22" s="30">
        <v>7987.5</v>
      </c>
      <c r="I22" s="30">
        <v>8800</v>
      </c>
      <c r="J22" s="30">
        <f>H22-I22</f>
        <v>-812.5</v>
      </c>
      <c r="K22" s="30">
        <v>8800</v>
      </c>
    </row>
    <row r="23" spans="1:11" s="23" customFormat="1" x14ac:dyDescent="0.25">
      <c r="A23" s="29" t="s">
        <v>443</v>
      </c>
      <c r="B23" s="29" t="s">
        <v>40</v>
      </c>
      <c r="C23" s="30">
        <v>0</v>
      </c>
      <c r="D23" s="30">
        <v>0</v>
      </c>
      <c r="E23" s="30">
        <f>C23-D23</f>
        <v>0</v>
      </c>
      <c r="F23" s="30">
        <v>0</v>
      </c>
      <c r="G23" s="30">
        <v>2152.75</v>
      </c>
      <c r="H23" s="30">
        <v>2670.96</v>
      </c>
      <c r="I23" s="30">
        <v>2670</v>
      </c>
      <c r="J23" s="30">
        <f>H23-I23</f>
        <v>0.96000000000003638</v>
      </c>
      <c r="K23" s="30">
        <v>2670</v>
      </c>
    </row>
    <row r="24" spans="1:11" s="23" customFormat="1" x14ac:dyDescent="0.25">
      <c r="A24" s="29" t="s">
        <v>444</v>
      </c>
      <c r="B24" s="29" t="s">
        <v>41</v>
      </c>
      <c r="C24" s="30">
        <v>0</v>
      </c>
      <c r="D24" s="30">
        <v>0</v>
      </c>
      <c r="E24" s="30">
        <f>C24-D24</f>
        <v>0</v>
      </c>
      <c r="F24" s="30">
        <v>0</v>
      </c>
      <c r="G24" s="30">
        <v>1911.2</v>
      </c>
      <c r="H24" s="30">
        <v>1089.32</v>
      </c>
      <c r="I24" s="30">
        <v>999</v>
      </c>
      <c r="J24" s="30">
        <f>H24-I24</f>
        <v>90.319999999999936</v>
      </c>
      <c r="K24" s="30">
        <v>999</v>
      </c>
    </row>
    <row r="25" spans="1:11" s="23" customFormat="1" x14ac:dyDescent="0.25">
      <c r="A25" s="29" t="s">
        <v>445</v>
      </c>
      <c r="B25" s="29" t="s">
        <v>42</v>
      </c>
      <c r="C25" s="30">
        <v>0</v>
      </c>
      <c r="D25" s="30">
        <v>0</v>
      </c>
      <c r="E25" s="30">
        <f>C25-D25</f>
        <v>0</v>
      </c>
      <c r="F25" s="30">
        <v>0</v>
      </c>
      <c r="G25" s="30">
        <v>17.28</v>
      </c>
      <c r="H25" s="30">
        <v>25.62</v>
      </c>
      <c r="I25" s="30">
        <v>17</v>
      </c>
      <c r="J25" s="30">
        <f>H25-I25</f>
        <v>8.620000000000001</v>
      </c>
      <c r="K25" s="30">
        <v>17</v>
      </c>
    </row>
    <row r="26" spans="1:11" s="23" customFormat="1" x14ac:dyDescent="0.25">
      <c r="A26" s="29" t="s">
        <v>446</v>
      </c>
      <c r="B26" s="29" t="s">
        <v>43</v>
      </c>
      <c r="C26" s="30">
        <v>0</v>
      </c>
      <c r="D26" s="30">
        <v>0</v>
      </c>
      <c r="E26" s="30">
        <f>C26-D26</f>
        <v>0</v>
      </c>
      <c r="F26" s="30">
        <v>0</v>
      </c>
      <c r="G26" s="30">
        <v>6661.04</v>
      </c>
      <c r="H26" s="30">
        <v>4781.95</v>
      </c>
      <c r="I26" s="30">
        <v>7151</v>
      </c>
      <c r="J26" s="30">
        <f>H26-I26</f>
        <v>-2369.0500000000002</v>
      </c>
      <c r="K26" s="30">
        <v>7151</v>
      </c>
    </row>
    <row r="27" spans="1:11" s="23" customFormat="1" x14ac:dyDescent="0.25">
      <c r="A27" s="29" t="s">
        <v>447</v>
      </c>
      <c r="B27" s="29" t="s">
        <v>45</v>
      </c>
      <c r="C27" s="30">
        <v>0</v>
      </c>
      <c r="D27" s="30">
        <v>0</v>
      </c>
      <c r="E27" s="30">
        <f>C27-D27</f>
        <v>0</v>
      </c>
      <c r="F27" s="30">
        <v>0</v>
      </c>
      <c r="G27" s="30">
        <v>225.61</v>
      </c>
      <c r="H27" s="30">
        <v>73.11</v>
      </c>
      <c r="I27" s="30">
        <v>225</v>
      </c>
      <c r="J27" s="30">
        <f>H27-I27</f>
        <v>-151.88999999999999</v>
      </c>
      <c r="K27" s="30">
        <v>225</v>
      </c>
    </row>
    <row r="28" spans="1:11" s="23" customFormat="1" x14ac:dyDescent="0.25">
      <c r="A28" s="29" t="s">
        <v>448</v>
      </c>
      <c r="B28" s="29" t="s">
        <v>449</v>
      </c>
      <c r="C28" s="30">
        <v>0</v>
      </c>
      <c r="D28" s="30">
        <v>0</v>
      </c>
      <c r="E28" s="30">
        <f>C28-D28</f>
        <v>0</v>
      </c>
      <c r="F28" s="30">
        <v>0</v>
      </c>
      <c r="G28" s="30">
        <v>10469.76</v>
      </c>
      <c r="H28" s="30">
        <v>6831.97</v>
      </c>
      <c r="I28" s="30">
        <v>8000</v>
      </c>
      <c r="J28" s="30">
        <f>H28-I28</f>
        <v>-1168.0299999999997</v>
      </c>
      <c r="K28" s="30">
        <v>8000</v>
      </c>
    </row>
    <row r="29" spans="1:11" s="23" customFormat="1" x14ac:dyDescent="0.25">
      <c r="A29" s="29" t="s">
        <v>356</v>
      </c>
      <c r="B29" s="29" t="s">
        <v>382</v>
      </c>
      <c r="C29" s="30">
        <v>0</v>
      </c>
      <c r="D29" s="30">
        <v>0</v>
      </c>
      <c r="E29" s="30">
        <f>C29-D29</f>
        <v>0</v>
      </c>
      <c r="F29" s="30">
        <v>0</v>
      </c>
      <c r="G29" s="30">
        <v>19787.11</v>
      </c>
      <c r="H29" s="30">
        <v>17683.509999999998</v>
      </c>
      <c r="I29" s="30">
        <v>20183</v>
      </c>
      <c r="J29" s="30">
        <f>H29-I29</f>
        <v>-2499.4900000000016</v>
      </c>
      <c r="K29" s="30">
        <v>20183</v>
      </c>
    </row>
    <row r="30" spans="1:11" s="23" customFormat="1" x14ac:dyDescent="0.25">
      <c r="A30" s="29" t="s">
        <v>450</v>
      </c>
      <c r="B30" s="29" t="s">
        <v>451</v>
      </c>
      <c r="C30" s="30">
        <v>0</v>
      </c>
      <c r="D30" s="30">
        <v>0</v>
      </c>
      <c r="E30" s="30">
        <f>C30-D30</f>
        <v>0</v>
      </c>
      <c r="F30" s="30">
        <v>0</v>
      </c>
      <c r="G30" s="30">
        <v>494.62</v>
      </c>
      <c r="H30" s="30">
        <v>460.5</v>
      </c>
      <c r="I30" s="30">
        <v>505</v>
      </c>
      <c r="J30" s="30">
        <f>H30-I30</f>
        <v>-44.5</v>
      </c>
      <c r="K30" s="30">
        <v>505</v>
      </c>
    </row>
    <row r="31" spans="1:11" s="23" customFormat="1" x14ac:dyDescent="0.25">
      <c r="A31" s="29" t="s">
        <v>452</v>
      </c>
      <c r="B31" s="29" t="s">
        <v>453</v>
      </c>
      <c r="C31" s="30">
        <v>0</v>
      </c>
      <c r="D31" s="30">
        <v>313</v>
      </c>
      <c r="E31" s="30">
        <f>C31-D31</f>
        <v>-313</v>
      </c>
      <c r="F31" s="30">
        <v>0</v>
      </c>
      <c r="G31" s="30">
        <v>893.19</v>
      </c>
      <c r="H31" s="30">
        <v>5603.95</v>
      </c>
      <c r="I31" s="30">
        <v>4002</v>
      </c>
      <c r="J31" s="30">
        <f>H31-I31</f>
        <v>1601.9499999999998</v>
      </c>
      <c r="K31" s="30">
        <v>4002</v>
      </c>
    </row>
    <row r="32" spans="1:11" s="23" customFormat="1" x14ac:dyDescent="0.25">
      <c r="A32" s="29" t="s">
        <v>454</v>
      </c>
      <c r="B32" s="29" t="s">
        <v>67</v>
      </c>
      <c r="C32" s="30">
        <v>0</v>
      </c>
      <c r="D32" s="30">
        <v>0</v>
      </c>
      <c r="E32" s="30">
        <f>C32-D32</f>
        <v>0</v>
      </c>
      <c r="F32" s="30">
        <v>0</v>
      </c>
      <c r="G32" s="30">
        <v>242.76</v>
      </c>
      <c r="H32" s="30">
        <v>438.6</v>
      </c>
      <c r="I32" s="30">
        <v>243</v>
      </c>
      <c r="J32" s="30">
        <f>H32-I32</f>
        <v>195.60000000000002</v>
      </c>
      <c r="K32" s="30">
        <v>243</v>
      </c>
    </row>
    <row r="33" spans="1:11" s="23" customFormat="1" x14ac:dyDescent="0.25">
      <c r="A33" s="29" t="s">
        <v>455</v>
      </c>
      <c r="B33" s="29" t="s">
        <v>456</v>
      </c>
      <c r="C33" s="30">
        <v>0</v>
      </c>
      <c r="D33" s="30">
        <v>0</v>
      </c>
      <c r="E33" s="30">
        <f>C33-D33</f>
        <v>0</v>
      </c>
      <c r="F33" s="30">
        <v>0</v>
      </c>
      <c r="G33" s="30">
        <v>30</v>
      </c>
      <c r="H33" s="30">
        <v>85.15</v>
      </c>
      <c r="I33" s="30">
        <v>100</v>
      </c>
      <c r="J33" s="30">
        <f>H33-I33</f>
        <v>-14.849999999999994</v>
      </c>
      <c r="K33" s="30">
        <v>100</v>
      </c>
    </row>
    <row r="34" spans="1:11" s="23" customFormat="1" x14ac:dyDescent="0.25">
      <c r="A34" s="29" t="s">
        <v>457</v>
      </c>
      <c r="B34" s="29" t="s">
        <v>458</v>
      </c>
      <c r="C34" s="30">
        <v>0</v>
      </c>
      <c r="D34" s="30">
        <v>0</v>
      </c>
      <c r="E34" s="30">
        <f>C34-D34</f>
        <v>0</v>
      </c>
      <c r="F34" s="30">
        <v>0</v>
      </c>
      <c r="G34" s="30">
        <v>125</v>
      </c>
      <c r="H34" s="30">
        <v>135</v>
      </c>
      <c r="I34" s="30">
        <v>125</v>
      </c>
      <c r="J34" s="30">
        <f>H34-I34</f>
        <v>10</v>
      </c>
      <c r="K34" s="30">
        <v>125</v>
      </c>
    </row>
    <row r="35" spans="1:11" s="23" customFormat="1" x14ac:dyDescent="0.25">
      <c r="A35" s="29" t="s">
        <v>459</v>
      </c>
      <c r="B35" s="29" t="s">
        <v>460</v>
      </c>
      <c r="C35" s="30">
        <v>0</v>
      </c>
      <c r="D35" s="30">
        <v>0</v>
      </c>
      <c r="E35" s="30">
        <f>C35-D35</f>
        <v>0</v>
      </c>
      <c r="F35" s="30">
        <v>0</v>
      </c>
      <c r="G35" s="30">
        <v>684.37</v>
      </c>
      <c r="H35" s="30">
        <v>0</v>
      </c>
      <c r="I35" s="30">
        <v>684</v>
      </c>
      <c r="J35" s="30">
        <f>H35-I35</f>
        <v>-684</v>
      </c>
      <c r="K35" s="30">
        <v>684</v>
      </c>
    </row>
    <row r="36" spans="1:11" s="23" customFormat="1" x14ac:dyDescent="0.25">
      <c r="A36" s="29" t="s">
        <v>590</v>
      </c>
      <c r="B36" s="29" t="s">
        <v>591</v>
      </c>
      <c r="C36" s="30">
        <v>0</v>
      </c>
      <c r="D36" s="30">
        <v>0</v>
      </c>
      <c r="E36" s="30">
        <f>C36-D36</f>
        <v>0</v>
      </c>
      <c r="F36" s="30">
        <v>0</v>
      </c>
      <c r="G36" s="30">
        <v>245.05</v>
      </c>
      <c r="H36" s="30">
        <v>956.96</v>
      </c>
      <c r="I36" s="30">
        <v>0</v>
      </c>
      <c r="J36" s="30">
        <f>H36-I36</f>
        <v>956.96</v>
      </c>
      <c r="K36" s="30">
        <v>0</v>
      </c>
    </row>
    <row r="37" spans="1:11" s="23" customFormat="1" x14ac:dyDescent="0.25">
      <c r="A37" s="29" t="s">
        <v>461</v>
      </c>
      <c r="B37" s="29" t="s">
        <v>462</v>
      </c>
      <c r="C37" s="30">
        <v>0</v>
      </c>
      <c r="D37" s="30">
        <v>0</v>
      </c>
      <c r="E37" s="30">
        <f>C37-D37</f>
        <v>0</v>
      </c>
      <c r="F37" s="30">
        <v>0</v>
      </c>
      <c r="G37" s="30">
        <v>0</v>
      </c>
      <c r="H37" s="30">
        <v>121.83</v>
      </c>
      <c r="I37" s="30">
        <v>100</v>
      </c>
      <c r="J37" s="30">
        <f>H37-I37</f>
        <v>21.83</v>
      </c>
      <c r="K37" s="30">
        <v>100</v>
      </c>
    </row>
    <row r="38" spans="1:11" s="23" customFormat="1" x14ac:dyDescent="0.25">
      <c r="A38" s="29" t="s">
        <v>463</v>
      </c>
      <c r="B38" s="29" t="s">
        <v>464</v>
      </c>
      <c r="C38" s="30">
        <v>0</v>
      </c>
      <c r="D38" s="30">
        <v>0</v>
      </c>
      <c r="E38" s="30">
        <f>C38-D38</f>
        <v>0</v>
      </c>
      <c r="F38" s="30">
        <v>0</v>
      </c>
      <c r="G38" s="30">
        <v>1250.3800000000001</v>
      </c>
      <c r="H38" s="30">
        <v>1316.78</v>
      </c>
      <c r="I38" s="30">
        <v>4500</v>
      </c>
      <c r="J38" s="30">
        <f>H38-I38</f>
        <v>-3183.2200000000003</v>
      </c>
      <c r="K38" s="30">
        <v>4500</v>
      </c>
    </row>
    <row r="39" spans="1:11" s="23" customFormat="1" x14ac:dyDescent="0.25">
      <c r="A39" s="29" t="s">
        <v>465</v>
      </c>
      <c r="B39" s="29" t="s">
        <v>466</v>
      </c>
      <c r="C39" s="30">
        <v>0</v>
      </c>
      <c r="D39" s="30">
        <v>0</v>
      </c>
      <c r="E39" s="30">
        <f>C39-D39</f>
        <v>0</v>
      </c>
      <c r="F39" s="30">
        <v>0</v>
      </c>
      <c r="G39" s="30">
        <v>1048.6500000000001</v>
      </c>
      <c r="H39" s="30">
        <v>800</v>
      </c>
      <c r="I39" s="30">
        <v>1500</v>
      </c>
      <c r="J39" s="30">
        <f>H39-I39</f>
        <v>-700</v>
      </c>
      <c r="K39" s="30">
        <v>1500</v>
      </c>
    </row>
    <row r="40" spans="1:11" s="23" customFormat="1" x14ac:dyDescent="0.25">
      <c r="A40" s="29" t="s">
        <v>467</v>
      </c>
      <c r="B40" s="29" t="s">
        <v>224</v>
      </c>
      <c r="C40" s="30">
        <v>0</v>
      </c>
      <c r="D40" s="30">
        <v>0</v>
      </c>
      <c r="E40" s="30">
        <f>C40-D40</f>
        <v>0</v>
      </c>
      <c r="F40" s="30">
        <v>0</v>
      </c>
      <c r="G40" s="30">
        <v>3000</v>
      </c>
      <c r="H40" s="30">
        <v>7000</v>
      </c>
      <c r="I40" s="30">
        <v>3000</v>
      </c>
      <c r="J40" s="30">
        <f>H40-I40</f>
        <v>4000</v>
      </c>
      <c r="K40" s="30">
        <v>3000</v>
      </c>
    </row>
    <row r="41" spans="1:11" s="23" customFormat="1" x14ac:dyDescent="0.25">
      <c r="A41" s="29" t="s">
        <v>468</v>
      </c>
      <c r="B41" s="29" t="s">
        <v>469</v>
      </c>
      <c r="C41" s="30">
        <v>0</v>
      </c>
      <c r="D41" s="30">
        <v>0</v>
      </c>
      <c r="E41" s="30">
        <f>C41-D41</f>
        <v>0</v>
      </c>
      <c r="F41" s="30">
        <v>0</v>
      </c>
      <c r="G41" s="30">
        <v>18.649999999999999</v>
      </c>
      <c r="H41" s="30">
        <v>292.26</v>
      </c>
      <c r="I41" s="30">
        <v>300</v>
      </c>
      <c r="J41" s="30">
        <f>H41-I41</f>
        <v>-7.7400000000000091</v>
      </c>
      <c r="K41" s="30">
        <v>300</v>
      </c>
    </row>
    <row r="42" spans="1:11" s="23" customFormat="1" x14ac:dyDescent="0.25">
      <c r="A42" s="29" t="s">
        <v>622</v>
      </c>
      <c r="B42" s="29" t="s">
        <v>623</v>
      </c>
      <c r="C42" s="30">
        <v>0</v>
      </c>
      <c r="D42" s="30">
        <v>0</v>
      </c>
      <c r="E42" s="30">
        <f>C42-D42</f>
        <v>0</v>
      </c>
      <c r="F42" s="30">
        <v>0</v>
      </c>
      <c r="G42" s="30">
        <v>9651.7099999999991</v>
      </c>
      <c r="H42" s="30">
        <v>9615.6299999999992</v>
      </c>
      <c r="I42" s="30">
        <v>9845</v>
      </c>
      <c r="J42" s="30">
        <f>H42-I42</f>
        <v>-229.3700000000008</v>
      </c>
      <c r="K42" s="30">
        <v>9845</v>
      </c>
    </row>
    <row r="43" spans="1:11" s="22" customFormat="1" ht="14.4" x14ac:dyDescent="0.3">
      <c r="A43" s="31"/>
      <c r="B43" s="31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5">
      <c r="A44" s="27" t="s">
        <v>38</v>
      </c>
      <c r="B44" s="27" t="s">
        <v>27</v>
      </c>
      <c r="C44" s="33">
        <f>ROUND(SUBTOTAL(9, C17:C43), 5)</f>
        <v>304.56</v>
      </c>
      <c r="D44" s="33">
        <f>ROUND(SUBTOTAL(9, D17:D43), 5)</f>
        <v>313</v>
      </c>
      <c r="E44" s="33">
        <f>C44-D44</f>
        <v>-8.4399999999999977</v>
      </c>
      <c r="F44" s="33">
        <f>ROUND(SUBTOTAL(9, F17:F43), 5)</f>
        <v>0</v>
      </c>
      <c r="G44" s="33">
        <f>ROUND(SUBTOTAL(9, G17:G43), 5)</f>
        <v>147064.22</v>
      </c>
      <c r="H44" s="33">
        <f>ROUND(SUBTOTAL(9, H17:H43), 5)</f>
        <v>144844.22</v>
      </c>
      <c r="I44" s="33">
        <f>ROUND(SUBTOTAL(9, I17:I43), 5)</f>
        <v>159676</v>
      </c>
      <c r="J44" s="33">
        <f>H44-I44</f>
        <v>-14831.779999999999</v>
      </c>
      <c r="K44" s="33">
        <f>ROUND(SUBTOTAL(9, K17:K43), 5)</f>
        <v>159676</v>
      </c>
    </row>
    <row r="45" spans="1:11" s="22" customFormat="1" ht="14.4" x14ac:dyDescent="0.3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x14ac:dyDescent="0.25">
      <c r="A46" s="27" t="s">
        <v>38</v>
      </c>
      <c r="B46" s="27" t="s">
        <v>46</v>
      </c>
      <c r="C46" s="33">
        <f>-(ROUND(-C15+C44, 5))</f>
        <v>441.26</v>
      </c>
      <c r="D46" s="33">
        <f>-(ROUND(-D15+D44, 5))</f>
        <v>-313</v>
      </c>
      <c r="E46" s="33">
        <f>C46-D46</f>
        <v>754.26</v>
      </c>
      <c r="F46" s="33">
        <f>-(ROUND(-F15+F44, 5))</f>
        <v>0</v>
      </c>
      <c r="G46" s="33">
        <f>-(ROUND(-G15+G44, 5))</f>
        <v>36403.21</v>
      </c>
      <c r="H46" s="33">
        <f>-(ROUND(-H15+H44, 5))</f>
        <v>51137.15</v>
      </c>
      <c r="I46" s="33">
        <f>-(ROUND(-I15+I44, 5))</f>
        <v>29694</v>
      </c>
      <c r="J46" s="33">
        <f>H46-I46</f>
        <v>21443.15</v>
      </c>
      <c r="K46" s="33">
        <f>-(ROUND(-K15+K44, 5))</f>
        <v>29694</v>
      </c>
    </row>
  </sheetData>
  <mergeCells count="6">
    <mergeCell ref="A1:E1"/>
    <mergeCell ref="A6:K6"/>
    <mergeCell ref="A2:K2"/>
    <mergeCell ref="A3:K3"/>
    <mergeCell ref="A4:K4"/>
    <mergeCell ref="A5:K5"/>
  </mergeCells>
  <pageMargins left="0.45" right="0.2" top="0.5" bottom="0.40277777799999998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pane ySplit="6" topLeftCell="A7" activePane="bottomLeft" state="frozenSplit"/>
      <selection pane="bottomLeft" activeCell="A4" sqref="A4:K4"/>
    </sheetView>
  </sheetViews>
  <sheetFormatPr defaultRowHeight="13.2" x14ac:dyDescent="0.25"/>
  <cols>
    <col min="1" max="1" width="12" style="24" bestFit="1" customWidth="1"/>
    <col min="2" max="2" width="24.77734375" style="24" bestFit="1" customWidth="1"/>
    <col min="3" max="4" width="10.21875" style="24" bestFit="1" customWidth="1"/>
    <col min="5" max="5" width="8.33203125" style="24" bestFit="1" customWidth="1"/>
    <col min="6" max="6" width="12.21875" style="24" bestFit="1" customWidth="1"/>
    <col min="7" max="9" width="11.21875" style="24" bestFit="1" customWidth="1"/>
    <col min="10" max="10" width="10.21875" style="24" bestFit="1" customWidth="1"/>
    <col min="11" max="11" width="11.2187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512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3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5" t="s">
        <v>12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605</v>
      </c>
      <c r="B9" s="29" t="s">
        <v>606</v>
      </c>
      <c r="C9" s="30">
        <v>0</v>
      </c>
      <c r="D9" s="30">
        <v>0</v>
      </c>
      <c r="E9" s="30">
        <f>C9-D9</f>
        <v>0</v>
      </c>
      <c r="F9" s="30">
        <v>0</v>
      </c>
      <c r="G9" s="30">
        <v>140.24</v>
      </c>
      <c r="H9" s="30">
        <v>40</v>
      </c>
      <c r="I9" s="30">
        <v>0</v>
      </c>
      <c r="J9" s="30">
        <f>H9-I9</f>
        <v>40</v>
      </c>
      <c r="K9" s="30">
        <v>0</v>
      </c>
    </row>
    <row r="10" spans="1:11" s="23" customFormat="1" x14ac:dyDescent="0.25">
      <c r="A10" s="29" t="s">
        <v>513</v>
      </c>
      <c r="B10" s="29" t="s">
        <v>514</v>
      </c>
      <c r="C10" s="30">
        <v>8315.25</v>
      </c>
      <c r="D10" s="30">
        <v>4000</v>
      </c>
      <c r="E10" s="30">
        <f>C10-D10</f>
        <v>4315.25</v>
      </c>
      <c r="F10" s="30">
        <v>6259</v>
      </c>
      <c r="G10" s="30">
        <v>35200.46</v>
      </c>
      <c r="H10" s="30">
        <v>39173.699999999997</v>
      </c>
      <c r="I10" s="30">
        <v>43550</v>
      </c>
      <c r="J10" s="30">
        <f>H10-I10</f>
        <v>-4376.3000000000029</v>
      </c>
      <c r="K10" s="30">
        <v>43550</v>
      </c>
    </row>
    <row r="11" spans="1:11" s="23" customFormat="1" x14ac:dyDescent="0.25">
      <c r="A11" s="29" t="s">
        <v>650</v>
      </c>
      <c r="B11" s="29" t="s">
        <v>530</v>
      </c>
      <c r="C11" s="30">
        <v>0</v>
      </c>
      <c r="D11" s="30">
        <v>0</v>
      </c>
      <c r="E11" s="30">
        <f>C11-D11</f>
        <v>0</v>
      </c>
      <c r="F11" s="30">
        <v>0</v>
      </c>
      <c r="G11" s="30">
        <v>500</v>
      </c>
      <c r="H11" s="30">
        <v>0</v>
      </c>
      <c r="I11" s="30">
        <v>0</v>
      </c>
      <c r="J11" s="30">
        <f>H11-I11</f>
        <v>0</v>
      </c>
      <c r="K11" s="30">
        <v>0</v>
      </c>
    </row>
    <row r="12" spans="1:11" s="23" customFormat="1" x14ac:dyDescent="0.25">
      <c r="A12" s="29" t="s">
        <v>687</v>
      </c>
      <c r="B12" s="29" t="s">
        <v>688</v>
      </c>
      <c r="C12" s="30">
        <v>0</v>
      </c>
      <c r="D12" s="30">
        <v>0</v>
      </c>
      <c r="E12" s="30">
        <f>C12-D12</f>
        <v>0</v>
      </c>
      <c r="F12" s="30">
        <v>2913</v>
      </c>
      <c r="G12" s="30">
        <v>2913</v>
      </c>
      <c r="H12" s="30">
        <v>0</v>
      </c>
      <c r="I12" s="30">
        <v>0</v>
      </c>
      <c r="J12" s="30">
        <f>H12-I12</f>
        <v>0</v>
      </c>
      <c r="K12" s="30">
        <v>0</v>
      </c>
    </row>
    <row r="13" spans="1:11" s="23" customFormat="1" x14ac:dyDescent="0.25">
      <c r="A13" s="29" t="s">
        <v>515</v>
      </c>
      <c r="B13" s="29" t="s">
        <v>516</v>
      </c>
      <c r="C13" s="30">
        <v>2063.37</v>
      </c>
      <c r="D13" s="30">
        <v>0</v>
      </c>
      <c r="E13" s="30">
        <f>C13-D13</f>
        <v>2063.37</v>
      </c>
      <c r="F13" s="30">
        <v>2534.46</v>
      </c>
      <c r="G13" s="30">
        <v>9801.92</v>
      </c>
      <c r="H13" s="30">
        <v>20073.490000000002</v>
      </c>
      <c r="I13" s="30">
        <v>0</v>
      </c>
      <c r="J13" s="30">
        <f>H13-I13</f>
        <v>20073.490000000002</v>
      </c>
      <c r="K13" s="30">
        <v>0</v>
      </c>
    </row>
    <row r="14" spans="1:11" s="23" customFormat="1" x14ac:dyDescent="0.25">
      <c r="A14" s="29" t="s">
        <v>689</v>
      </c>
      <c r="B14" s="29" t="s">
        <v>690</v>
      </c>
      <c r="C14" s="30">
        <v>0</v>
      </c>
      <c r="D14" s="30">
        <v>0</v>
      </c>
      <c r="E14" s="30">
        <f>C14-D14</f>
        <v>0</v>
      </c>
      <c r="F14" s="30">
        <v>1635</v>
      </c>
      <c r="G14" s="30">
        <v>1635</v>
      </c>
      <c r="H14" s="30">
        <v>0</v>
      </c>
      <c r="I14" s="30">
        <v>0</v>
      </c>
      <c r="J14" s="30">
        <f>H14-I14</f>
        <v>0</v>
      </c>
      <c r="K14" s="30">
        <v>0</v>
      </c>
    </row>
    <row r="15" spans="1:11" s="23" customFormat="1" x14ac:dyDescent="0.25">
      <c r="A15" s="29" t="s">
        <v>517</v>
      </c>
      <c r="B15" s="29" t="s">
        <v>518</v>
      </c>
      <c r="C15" s="30">
        <v>0</v>
      </c>
      <c r="D15" s="30">
        <v>0</v>
      </c>
      <c r="E15" s="30">
        <f>C15-D15</f>
        <v>0</v>
      </c>
      <c r="F15" s="30">
        <v>2750</v>
      </c>
      <c r="G15" s="30">
        <v>33000</v>
      </c>
      <c r="H15" s="30">
        <v>24750</v>
      </c>
      <c r="I15" s="30">
        <v>13750</v>
      </c>
      <c r="J15" s="30">
        <f>H15-I15</f>
        <v>11000</v>
      </c>
      <c r="K15" s="30">
        <v>13750</v>
      </c>
    </row>
    <row r="16" spans="1:11" s="22" customFormat="1" ht="14.4" x14ac:dyDescent="0.3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s="27" t="s">
        <v>38</v>
      </c>
      <c r="B17" s="27" t="s">
        <v>39</v>
      </c>
      <c r="C17" s="33">
        <f>ROUND(SUBTOTAL(9, C8:C16), 5)</f>
        <v>10378.620000000001</v>
      </c>
      <c r="D17" s="33">
        <f>ROUND(SUBTOTAL(9, D8:D16), 5)</f>
        <v>4000</v>
      </c>
      <c r="E17" s="33">
        <f>C17-D17</f>
        <v>6378.6200000000008</v>
      </c>
      <c r="F17" s="33">
        <f>ROUND(SUBTOTAL(9, F8:F16), 5)</f>
        <v>16091.46</v>
      </c>
      <c r="G17" s="33">
        <f>ROUND(SUBTOTAL(9, G8:G16), 5)</f>
        <v>83190.62</v>
      </c>
      <c r="H17" s="33">
        <f>ROUND(SUBTOTAL(9, H8:H16), 5)</f>
        <v>84037.19</v>
      </c>
      <c r="I17" s="33">
        <f>ROUND(SUBTOTAL(9, I8:I16), 5)</f>
        <v>57300</v>
      </c>
      <c r="J17" s="33">
        <f>H17-I17</f>
        <v>26737.190000000002</v>
      </c>
      <c r="K17" s="33">
        <f>ROUND(SUBTOTAL(9, K8:K16), 5)</f>
        <v>57300</v>
      </c>
    </row>
    <row r="18" spans="1:11" s="22" customFormat="1" ht="14.4" x14ac:dyDescent="0.3">
      <c r="A18" s="31"/>
      <c r="B18" s="31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25">
      <c r="A19" s="27" t="s">
        <v>26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s="23" customFormat="1" x14ac:dyDescent="0.25">
      <c r="A20" s="29" t="s">
        <v>519</v>
      </c>
      <c r="B20" s="29" t="s">
        <v>520</v>
      </c>
      <c r="C20" s="30">
        <v>15438.45</v>
      </c>
      <c r="D20" s="30">
        <v>15927</v>
      </c>
      <c r="E20" s="30">
        <f>C20-D20</f>
        <v>-488.54999999999927</v>
      </c>
      <c r="F20" s="30">
        <v>13346.49</v>
      </c>
      <c r="G20" s="30">
        <v>131219.96</v>
      </c>
      <c r="H20" s="30">
        <v>132569.12</v>
      </c>
      <c r="I20" s="30">
        <v>138000</v>
      </c>
      <c r="J20" s="30">
        <f>H20-I20</f>
        <v>-5430.8800000000047</v>
      </c>
      <c r="K20" s="30">
        <v>138000</v>
      </c>
    </row>
    <row r="21" spans="1:11" s="23" customFormat="1" x14ac:dyDescent="0.25">
      <c r="A21" s="29" t="s">
        <v>521</v>
      </c>
      <c r="B21" s="29" t="s">
        <v>40</v>
      </c>
      <c r="C21" s="30">
        <v>1238.32</v>
      </c>
      <c r="D21" s="30">
        <v>1025</v>
      </c>
      <c r="E21" s="30">
        <f>C21-D21</f>
        <v>213.31999999999994</v>
      </c>
      <c r="F21" s="30">
        <v>989.1</v>
      </c>
      <c r="G21" s="30">
        <v>13061.83</v>
      </c>
      <c r="H21" s="30">
        <v>12509.56</v>
      </c>
      <c r="I21" s="30">
        <v>12300</v>
      </c>
      <c r="J21" s="30">
        <f>H21-I21</f>
        <v>209.55999999999949</v>
      </c>
      <c r="K21" s="30">
        <v>12300</v>
      </c>
    </row>
    <row r="22" spans="1:11" s="23" customFormat="1" x14ac:dyDescent="0.25">
      <c r="A22" s="29" t="s">
        <v>522</v>
      </c>
      <c r="B22" s="29" t="s">
        <v>41</v>
      </c>
      <c r="C22" s="30">
        <v>1883.1</v>
      </c>
      <c r="D22" s="30">
        <v>1380</v>
      </c>
      <c r="E22" s="30">
        <f>C22-D22</f>
        <v>503.09999999999991</v>
      </c>
      <c r="F22" s="30">
        <v>1852.2</v>
      </c>
      <c r="G22" s="30">
        <v>15997.01</v>
      </c>
      <c r="H22" s="30">
        <v>16320.2</v>
      </c>
      <c r="I22" s="30">
        <v>16560</v>
      </c>
      <c r="J22" s="30">
        <f>H22-I22</f>
        <v>-239.79999999999927</v>
      </c>
      <c r="K22" s="30">
        <v>16560</v>
      </c>
    </row>
    <row r="23" spans="1:11" s="23" customFormat="1" x14ac:dyDescent="0.25">
      <c r="A23" s="29" t="s">
        <v>523</v>
      </c>
      <c r="B23" s="29" t="s">
        <v>42</v>
      </c>
      <c r="C23" s="30">
        <v>42.15</v>
      </c>
      <c r="D23" s="30">
        <v>36</v>
      </c>
      <c r="E23" s="30">
        <f>C23-D23</f>
        <v>6.1499999999999986</v>
      </c>
      <c r="F23" s="30">
        <v>36.36</v>
      </c>
      <c r="G23" s="30">
        <v>476.72</v>
      </c>
      <c r="H23" s="30">
        <v>440.76</v>
      </c>
      <c r="I23" s="30">
        <v>400</v>
      </c>
      <c r="J23" s="30">
        <f>H23-I23</f>
        <v>40.759999999999991</v>
      </c>
      <c r="K23" s="30">
        <v>400</v>
      </c>
    </row>
    <row r="24" spans="1:11" s="23" customFormat="1" x14ac:dyDescent="0.25">
      <c r="A24" s="29" t="s">
        <v>524</v>
      </c>
      <c r="B24" s="29" t="s">
        <v>43</v>
      </c>
      <c r="C24" s="30">
        <v>1184.83</v>
      </c>
      <c r="D24" s="30">
        <v>1218</v>
      </c>
      <c r="E24" s="30">
        <f>C24-D24</f>
        <v>-33.170000000000073</v>
      </c>
      <c r="F24" s="30">
        <v>1150.49</v>
      </c>
      <c r="G24" s="30">
        <v>9834.67</v>
      </c>
      <c r="H24" s="30">
        <v>10106.84</v>
      </c>
      <c r="I24" s="30">
        <v>10596</v>
      </c>
      <c r="J24" s="30">
        <f>H24-I24</f>
        <v>-489.15999999999985</v>
      </c>
      <c r="K24" s="30">
        <v>10596</v>
      </c>
    </row>
    <row r="25" spans="1:11" s="23" customFormat="1" x14ac:dyDescent="0.25">
      <c r="A25" s="29" t="s">
        <v>525</v>
      </c>
      <c r="B25" s="29" t="s">
        <v>44</v>
      </c>
      <c r="C25" s="30">
        <v>0</v>
      </c>
      <c r="D25" s="30">
        <v>167</v>
      </c>
      <c r="E25" s="30">
        <f>C25-D25</f>
        <v>-167</v>
      </c>
      <c r="F25" s="30">
        <v>0</v>
      </c>
      <c r="G25" s="30">
        <v>0</v>
      </c>
      <c r="H25" s="30">
        <v>0</v>
      </c>
      <c r="I25" s="30">
        <v>2004</v>
      </c>
      <c r="J25" s="30">
        <f>H25-I25</f>
        <v>-2004</v>
      </c>
      <c r="K25" s="30">
        <v>2004</v>
      </c>
    </row>
    <row r="26" spans="1:11" s="23" customFormat="1" x14ac:dyDescent="0.25">
      <c r="A26" s="29" t="s">
        <v>526</v>
      </c>
      <c r="B26" s="29" t="s">
        <v>45</v>
      </c>
      <c r="C26" s="30">
        <v>56.86</v>
      </c>
      <c r="D26" s="30">
        <v>57</v>
      </c>
      <c r="E26" s="30">
        <f>C26-D26</f>
        <v>-0.14000000000000057</v>
      </c>
      <c r="F26" s="30">
        <v>55.65</v>
      </c>
      <c r="G26" s="30">
        <v>1143.21</v>
      </c>
      <c r="H26" s="30">
        <v>116.88</v>
      </c>
      <c r="I26" s="30">
        <v>684</v>
      </c>
      <c r="J26" s="30">
        <f>H26-I26</f>
        <v>-567.12</v>
      </c>
      <c r="K26" s="30">
        <v>684</v>
      </c>
    </row>
    <row r="27" spans="1:11" s="23" customFormat="1" x14ac:dyDescent="0.25">
      <c r="A27" s="29" t="s">
        <v>527</v>
      </c>
      <c r="B27" s="29" t="s">
        <v>528</v>
      </c>
      <c r="C27" s="30">
        <v>1746.98</v>
      </c>
      <c r="D27" s="30">
        <v>0</v>
      </c>
      <c r="E27" s="30">
        <f>C27-D27</f>
        <v>1746.98</v>
      </c>
      <c r="F27" s="30">
        <v>100</v>
      </c>
      <c r="G27" s="30">
        <v>12141</v>
      </c>
      <c r="H27" s="30">
        <v>13750.26</v>
      </c>
      <c r="I27" s="30">
        <v>14000</v>
      </c>
      <c r="J27" s="30">
        <f>H27-I27</f>
        <v>-249.73999999999978</v>
      </c>
      <c r="K27" s="30">
        <v>14000</v>
      </c>
    </row>
    <row r="28" spans="1:11" s="23" customFormat="1" x14ac:dyDescent="0.25">
      <c r="A28" s="29" t="s">
        <v>529</v>
      </c>
      <c r="B28" s="29" t="s">
        <v>530</v>
      </c>
      <c r="C28" s="30">
        <v>0</v>
      </c>
      <c r="D28" s="30">
        <v>0</v>
      </c>
      <c r="E28" s="30">
        <f>C28-D28</f>
        <v>0</v>
      </c>
      <c r="F28" s="30">
        <v>-3084.93</v>
      </c>
      <c r="G28" s="30">
        <v>762.67</v>
      </c>
      <c r="H28" s="30">
        <v>7117.97</v>
      </c>
      <c r="I28" s="30">
        <v>0</v>
      </c>
      <c r="J28" s="30">
        <f>H28-I28</f>
        <v>7117.97</v>
      </c>
      <c r="K28" s="30">
        <v>0</v>
      </c>
    </row>
    <row r="29" spans="1:11" s="23" customFormat="1" x14ac:dyDescent="0.25">
      <c r="A29" s="29" t="s">
        <v>531</v>
      </c>
      <c r="B29" s="29" t="s">
        <v>532</v>
      </c>
      <c r="C29" s="30">
        <v>360.59</v>
      </c>
      <c r="D29" s="30">
        <v>100</v>
      </c>
      <c r="E29" s="30">
        <f>C29-D29</f>
        <v>260.58999999999997</v>
      </c>
      <c r="F29" s="30">
        <v>228.23</v>
      </c>
      <c r="G29" s="30">
        <v>793.14</v>
      </c>
      <c r="H29" s="30">
        <v>1512.29</v>
      </c>
      <c r="I29" s="30">
        <v>500</v>
      </c>
      <c r="J29" s="30">
        <f>H29-I29</f>
        <v>1012.29</v>
      </c>
      <c r="K29" s="30">
        <v>500</v>
      </c>
    </row>
    <row r="30" spans="1:11" s="23" customFormat="1" x14ac:dyDescent="0.25">
      <c r="A30" s="29" t="s">
        <v>533</v>
      </c>
      <c r="B30" s="29" t="s">
        <v>534</v>
      </c>
      <c r="C30" s="30">
        <v>0</v>
      </c>
      <c r="D30" s="30">
        <v>0</v>
      </c>
      <c r="E30" s="30">
        <f>C30-D30</f>
        <v>0</v>
      </c>
      <c r="F30" s="30">
        <v>0</v>
      </c>
      <c r="G30" s="30">
        <v>0</v>
      </c>
      <c r="H30" s="30">
        <v>10.55</v>
      </c>
      <c r="I30" s="30">
        <v>1000</v>
      </c>
      <c r="J30" s="30">
        <f>H30-I30</f>
        <v>-989.45</v>
      </c>
      <c r="K30" s="30">
        <v>1000</v>
      </c>
    </row>
    <row r="31" spans="1:11" s="23" customFormat="1" x14ac:dyDescent="0.25">
      <c r="A31" s="29" t="s">
        <v>535</v>
      </c>
      <c r="B31" s="29" t="s">
        <v>536</v>
      </c>
      <c r="C31" s="30">
        <v>0</v>
      </c>
      <c r="D31" s="30">
        <v>0</v>
      </c>
      <c r="E31" s="30">
        <f>C31-D31</f>
        <v>0</v>
      </c>
      <c r="F31" s="30">
        <v>0</v>
      </c>
      <c r="G31" s="30">
        <v>450</v>
      </c>
      <c r="H31" s="30">
        <v>293.88</v>
      </c>
      <c r="I31" s="30">
        <v>0</v>
      </c>
      <c r="J31" s="30">
        <f>H31-I31</f>
        <v>293.88</v>
      </c>
      <c r="K31" s="30">
        <v>0</v>
      </c>
    </row>
    <row r="32" spans="1:11" s="23" customFormat="1" x14ac:dyDescent="0.25">
      <c r="A32" s="29" t="s">
        <v>607</v>
      </c>
      <c r="B32" s="29" t="s">
        <v>608</v>
      </c>
      <c r="C32" s="30">
        <v>0</v>
      </c>
      <c r="D32" s="30">
        <v>0</v>
      </c>
      <c r="E32" s="30">
        <f>C32-D32</f>
        <v>0</v>
      </c>
      <c r="F32" s="30">
        <v>0</v>
      </c>
      <c r="G32" s="30">
        <v>98.16</v>
      </c>
      <c r="H32" s="30">
        <v>0</v>
      </c>
      <c r="I32" s="30">
        <v>0</v>
      </c>
      <c r="J32" s="30">
        <f>H32-I32</f>
        <v>0</v>
      </c>
      <c r="K32" s="30">
        <v>0</v>
      </c>
    </row>
    <row r="33" spans="1:11" s="23" customFormat="1" x14ac:dyDescent="0.25">
      <c r="A33" s="29" t="s">
        <v>537</v>
      </c>
      <c r="B33" s="29" t="s">
        <v>538</v>
      </c>
      <c r="C33" s="30">
        <v>181.81</v>
      </c>
      <c r="D33" s="30">
        <v>54</v>
      </c>
      <c r="E33" s="30">
        <f>C33-D33</f>
        <v>127.81</v>
      </c>
      <c r="F33" s="30">
        <v>327.2</v>
      </c>
      <c r="G33" s="30">
        <v>1246.56</v>
      </c>
      <c r="H33" s="30">
        <v>1475.44</v>
      </c>
      <c r="I33" s="30">
        <v>700</v>
      </c>
      <c r="J33" s="30">
        <f>H33-I33</f>
        <v>775.44</v>
      </c>
      <c r="K33" s="30">
        <v>700</v>
      </c>
    </row>
    <row r="34" spans="1:11" s="23" customFormat="1" x14ac:dyDescent="0.25">
      <c r="A34" s="29" t="s">
        <v>539</v>
      </c>
      <c r="B34" s="29" t="s">
        <v>540</v>
      </c>
      <c r="C34" s="30">
        <v>110.21</v>
      </c>
      <c r="D34" s="30">
        <v>0</v>
      </c>
      <c r="E34" s="30">
        <f>C34-D34</f>
        <v>110.21</v>
      </c>
      <c r="F34" s="30">
        <v>170.21</v>
      </c>
      <c r="G34" s="30">
        <v>879.8</v>
      </c>
      <c r="H34" s="30">
        <v>873.18</v>
      </c>
      <c r="I34" s="30">
        <v>1000</v>
      </c>
      <c r="J34" s="30">
        <f>H34-I34</f>
        <v>-126.82000000000005</v>
      </c>
      <c r="K34" s="30">
        <v>1000</v>
      </c>
    </row>
    <row r="35" spans="1:11" s="23" customFormat="1" x14ac:dyDescent="0.25">
      <c r="A35" s="29" t="s">
        <v>541</v>
      </c>
      <c r="B35" s="29" t="s">
        <v>542</v>
      </c>
      <c r="C35" s="30">
        <v>145.30000000000001</v>
      </c>
      <c r="D35" s="30">
        <v>163</v>
      </c>
      <c r="E35" s="30">
        <f>C35-D35</f>
        <v>-17.699999999999989</v>
      </c>
      <c r="F35" s="30">
        <v>192.64</v>
      </c>
      <c r="G35" s="30">
        <v>2311.85</v>
      </c>
      <c r="H35" s="30">
        <v>1206.46</v>
      </c>
      <c r="I35" s="30">
        <v>2000</v>
      </c>
      <c r="J35" s="30">
        <f>H35-I35</f>
        <v>-793.54</v>
      </c>
      <c r="K35" s="30">
        <v>2000</v>
      </c>
    </row>
    <row r="36" spans="1:11" s="23" customFormat="1" x14ac:dyDescent="0.25">
      <c r="A36" s="29" t="s">
        <v>543</v>
      </c>
      <c r="B36" s="29" t="s">
        <v>544</v>
      </c>
      <c r="C36" s="30">
        <v>252.92</v>
      </c>
      <c r="D36" s="30">
        <v>237</v>
      </c>
      <c r="E36" s="30">
        <f>C36-D36</f>
        <v>15.919999999999987</v>
      </c>
      <c r="F36" s="30">
        <v>253.39</v>
      </c>
      <c r="G36" s="30">
        <v>3040.85</v>
      </c>
      <c r="H36" s="30">
        <v>2821.67</v>
      </c>
      <c r="I36" s="30">
        <v>2800</v>
      </c>
      <c r="J36" s="30">
        <f>H36-I36</f>
        <v>21.670000000000073</v>
      </c>
      <c r="K36" s="30">
        <v>2800</v>
      </c>
    </row>
    <row r="37" spans="1:11" s="23" customFormat="1" x14ac:dyDescent="0.25">
      <c r="A37" s="29" t="s">
        <v>545</v>
      </c>
      <c r="B37" s="29" t="s">
        <v>546</v>
      </c>
      <c r="C37" s="30">
        <v>0</v>
      </c>
      <c r="D37" s="30">
        <v>0</v>
      </c>
      <c r="E37" s="30">
        <f>C37-D37</f>
        <v>0</v>
      </c>
      <c r="F37" s="30">
        <v>0</v>
      </c>
      <c r="G37" s="30">
        <v>54.84</v>
      </c>
      <c r="H37" s="30">
        <v>0</v>
      </c>
      <c r="I37" s="30">
        <v>0</v>
      </c>
      <c r="J37" s="30">
        <f>H37-I37</f>
        <v>0</v>
      </c>
      <c r="K37" s="30">
        <v>0</v>
      </c>
    </row>
    <row r="38" spans="1:11" s="23" customFormat="1" x14ac:dyDescent="0.25">
      <c r="A38" s="29" t="s">
        <v>547</v>
      </c>
      <c r="B38" s="29" t="s">
        <v>548</v>
      </c>
      <c r="C38" s="30">
        <v>0</v>
      </c>
      <c r="D38" s="30">
        <v>0</v>
      </c>
      <c r="E38" s="30">
        <f>C38-D38</f>
        <v>0</v>
      </c>
      <c r="F38" s="30">
        <v>-2093.58</v>
      </c>
      <c r="G38" s="30">
        <v>790.65</v>
      </c>
      <c r="H38" s="30">
        <v>351.85</v>
      </c>
      <c r="I38" s="30">
        <v>1600</v>
      </c>
      <c r="J38" s="30">
        <f>H38-I38</f>
        <v>-1248.1500000000001</v>
      </c>
      <c r="K38" s="30">
        <v>1600</v>
      </c>
    </row>
    <row r="39" spans="1:11" s="23" customFormat="1" x14ac:dyDescent="0.25">
      <c r="A39" s="29" t="s">
        <v>549</v>
      </c>
      <c r="B39" s="29" t="s">
        <v>550</v>
      </c>
      <c r="C39" s="30">
        <v>0</v>
      </c>
      <c r="D39" s="30">
        <v>0</v>
      </c>
      <c r="E39" s="30">
        <f>C39-D39</f>
        <v>0</v>
      </c>
      <c r="F39" s="30">
        <v>375</v>
      </c>
      <c r="G39" s="30">
        <v>1350.45</v>
      </c>
      <c r="H39" s="30">
        <v>285.47000000000003</v>
      </c>
      <c r="I39" s="30">
        <v>1200</v>
      </c>
      <c r="J39" s="30">
        <f>H39-I39</f>
        <v>-914.53</v>
      </c>
      <c r="K39" s="30">
        <v>1200</v>
      </c>
    </row>
    <row r="40" spans="1:11" s="23" customFormat="1" x14ac:dyDescent="0.25">
      <c r="A40" s="29" t="s">
        <v>551</v>
      </c>
      <c r="B40" s="29" t="s">
        <v>552</v>
      </c>
      <c r="C40" s="30">
        <v>51.86</v>
      </c>
      <c r="D40" s="30">
        <v>300</v>
      </c>
      <c r="E40" s="30">
        <f>C40-D40</f>
        <v>-248.14</v>
      </c>
      <c r="F40" s="30">
        <v>280</v>
      </c>
      <c r="G40" s="30">
        <v>3616.93</v>
      </c>
      <c r="H40" s="30">
        <v>3368.95</v>
      </c>
      <c r="I40" s="30">
        <v>3600</v>
      </c>
      <c r="J40" s="30">
        <f>H40-I40</f>
        <v>-231.05000000000018</v>
      </c>
      <c r="K40" s="30">
        <v>3600</v>
      </c>
    </row>
    <row r="41" spans="1:11" s="23" customFormat="1" x14ac:dyDescent="0.25">
      <c r="A41" s="29" t="s">
        <v>553</v>
      </c>
      <c r="B41" s="29" t="s">
        <v>554</v>
      </c>
      <c r="C41" s="30">
        <v>3454.17</v>
      </c>
      <c r="D41" s="30">
        <v>3292</v>
      </c>
      <c r="E41" s="30">
        <f>C41-D41</f>
        <v>162.17000000000007</v>
      </c>
      <c r="F41" s="30">
        <v>5380.62</v>
      </c>
      <c r="G41" s="30">
        <v>42281.25</v>
      </c>
      <c r="H41" s="30">
        <v>34251.040000000001</v>
      </c>
      <c r="I41" s="30">
        <v>39500</v>
      </c>
      <c r="J41" s="30">
        <f>H41-I41</f>
        <v>-5248.9599999999991</v>
      </c>
      <c r="K41" s="30">
        <v>39500</v>
      </c>
    </row>
    <row r="42" spans="1:11" s="23" customFormat="1" x14ac:dyDescent="0.25">
      <c r="A42" s="29" t="s">
        <v>555</v>
      </c>
      <c r="B42" s="29" t="s">
        <v>556</v>
      </c>
      <c r="C42" s="30">
        <v>67</v>
      </c>
      <c r="D42" s="30">
        <v>67</v>
      </c>
      <c r="E42" s="30">
        <f>C42-D42</f>
        <v>0</v>
      </c>
      <c r="F42" s="30">
        <v>67</v>
      </c>
      <c r="G42" s="30">
        <v>1649</v>
      </c>
      <c r="H42" s="30">
        <v>1149</v>
      </c>
      <c r="I42" s="30">
        <v>804</v>
      </c>
      <c r="J42" s="30">
        <f>H42-I42</f>
        <v>345</v>
      </c>
      <c r="K42" s="30">
        <v>804</v>
      </c>
    </row>
    <row r="43" spans="1:11" s="23" customFormat="1" x14ac:dyDescent="0.25">
      <c r="A43" s="29" t="s">
        <v>557</v>
      </c>
      <c r="B43" s="29" t="s">
        <v>558</v>
      </c>
      <c r="C43" s="30">
        <v>250.68</v>
      </c>
      <c r="D43" s="30">
        <v>542</v>
      </c>
      <c r="E43" s="30">
        <f>C43-D43</f>
        <v>-291.32</v>
      </c>
      <c r="F43" s="30">
        <v>0</v>
      </c>
      <c r="G43" s="30">
        <v>27.58</v>
      </c>
      <c r="H43" s="30">
        <v>1043.6400000000001</v>
      </c>
      <c r="I43" s="30">
        <v>6504</v>
      </c>
      <c r="J43" s="30">
        <f>H43-I43</f>
        <v>-5460.36</v>
      </c>
      <c r="K43" s="30">
        <v>6504</v>
      </c>
    </row>
    <row r="44" spans="1:11" s="23" customFormat="1" x14ac:dyDescent="0.25">
      <c r="A44" s="29" t="s">
        <v>559</v>
      </c>
      <c r="B44" s="29" t="s">
        <v>560</v>
      </c>
      <c r="C44" s="30">
        <v>411.73</v>
      </c>
      <c r="D44" s="30">
        <v>502</v>
      </c>
      <c r="E44" s="30">
        <f>C44-D44</f>
        <v>-90.269999999999982</v>
      </c>
      <c r="F44" s="30">
        <v>2530.2199999999998</v>
      </c>
      <c r="G44" s="30">
        <v>8289.24</v>
      </c>
      <c r="H44" s="30">
        <v>3548.33</v>
      </c>
      <c r="I44" s="30">
        <v>7500</v>
      </c>
      <c r="J44" s="30">
        <f>H44-I44</f>
        <v>-3951.67</v>
      </c>
      <c r="K44" s="30">
        <v>7500</v>
      </c>
    </row>
    <row r="45" spans="1:11" s="23" customFormat="1" x14ac:dyDescent="0.25">
      <c r="A45" s="29" t="s">
        <v>561</v>
      </c>
      <c r="B45" s="29" t="s">
        <v>562</v>
      </c>
      <c r="C45" s="30">
        <v>1304.67</v>
      </c>
      <c r="D45" s="30">
        <v>1337</v>
      </c>
      <c r="E45" s="30">
        <f>C45-D45</f>
        <v>-32.329999999999927</v>
      </c>
      <c r="F45" s="30">
        <v>1111</v>
      </c>
      <c r="G45" s="30">
        <v>16143.55</v>
      </c>
      <c r="H45" s="30">
        <v>17310.02</v>
      </c>
      <c r="I45" s="30">
        <v>16000</v>
      </c>
      <c r="J45" s="30">
        <f>H45-I45</f>
        <v>1310.0200000000004</v>
      </c>
      <c r="K45" s="30">
        <v>16000</v>
      </c>
    </row>
    <row r="46" spans="1:11" s="23" customFormat="1" x14ac:dyDescent="0.25">
      <c r="A46" s="29" t="s">
        <v>563</v>
      </c>
      <c r="B46" s="29" t="s">
        <v>564</v>
      </c>
      <c r="C46" s="30">
        <v>2000</v>
      </c>
      <c r="D46" s="30">
        <v>2000</v>
      </c>
      <c r="E46" s="30">
        <f>C46-D46</f>
        <v>0</v>
      </c>
      <c r="F46" s="30">
        <v>0</v>
      </c>
      <c r="G46" s="30">
        <v>0</v>
      </c>
      <c r="H46" s="30">
        <v>24000</v>
      </c>
      <c r="I46" s="30">
        <v>24000</v>
      </c>
      <c r="J46" s="30">
        <f>H46-I46</f>
        <v>0</v>
      </c>
      <c r="K46" s="30">
        <v>24000</v>
      </c>
    </row>
    <row r="47" spans="1:11" s="23" customFormat="1" x14ac:dyDescent="0.25">
      <c r="A47" s="29" t="s">
        <v>578</v>
      </c>
      <c r="B47" s="29" t="s">
        <v>579</v>
      </c>
      <c r="C47" s="30">
        <v>0</v>
      </c>
      <c r="D47" s="30">
        <v>0</v>
      </c>
      <c r="E47" s="30">
        <f>C47-D47</f>
        <v>0</v>
      </c>
      <c r="F47" s="30">
        <v>1468.17</v>
      </c>
      <c r="G47" s="30">
        <v>1770.6</v>
      </c>
      <c r="H47" s="30">
        <v>167.88</v>
      </c>
      <c r="I47" s="30">
        <v>0</v>
      </c>
      <c r="J47" s="30">
        <f>H47-I47</f>
        <v>167.88</v>
      </c>
      <c r="K47" s="30">
        <v>0</v>
      </c>
    </row>
    <row r="48" spans="1:11" s="23" customFormat="1" x14ac:dyDescent="0.25">
      <c r="A48" s="29" t="s">
        <v>580</v>
      </c>
      <c r="B48" s="29" t="s">
        <v>581</v>
      </c>
      <c r="C48" s="30">
        <v>0</v>
      </c>
      <c r="D48" s="30">
        <v>0</v>
      </c>
      <c r="E48" s="30">
        <f>C48-D48</f>
        <v>0</v>
      </c>
      <c r="F48" s="30">
        <v>0</v>
      </c>
      <c r="G48" s="30">
        <v>1366.95</v>
      </c>
      <c r="H48" s="30">
        <v>550</v>
      </c>
      <c r="I48" s="30">
        <v>0</v>
      </c>
      <c r="J48" s="30">
        <f>H48-I48</f>
        <v>550</v>
      </c>
      <c r="K48" s="30">
        <v>0</v>
      </c>
    </row>
    <row r="49" spans="1:11" s="23" customFormat="1" x14ac:dyDescent="0.25">
      <c r="A49" s="29" t="s">
        <v>565</v>
      </c>
      <c r="B49" s="29" t="s">
        <v>566</v>
      </c>
      <c r="C49" s="30">
        <v>66</v>
      </c>
      <c r="D49" s="30">
        <v>300</v>
      </c>
      <c r="E49" s="30">
        <f>C49-D49</f>
        <v>-234</v>
      </c>
      <c r="F49" s="30">
        <v>110</v>
      </c>
      <c r="G49" s="30">
        <v>2334</v>
      </c>
      <c r="H49" s="30">
        <v>2427</v>
      </c>
      <c r="I49" s="30">
        <v>2600</v>
      </c>
      <c r="J49" s="30">
        <f>H49-I49</f>
        <v>-173</v>
      </c>
      <c r="K49" s="30">
        <v>2600</v>
      </c>
    </row>
    <row r="50" spans="1:11" s="23" customFormat="1" x14ac:dyDescent="0.25">
      <c r="A50" s="29" t="s">
        <v>567</v>
      </c>
      <c r="B50" s="29" t="s">
        <v>568</v>
      </c>
      <c r="C50" s="30">
        <v>2000</v>
      </c>
      <c r="D50" s="30">
        <v>2000</v>
      </c>
      <c r="E50" s="30">
        <f>C50-D50</f>
        <v>0</v>
      </c>
      <c r="F50" s="30">
        <v>0</v>
      </c>
      <c r="G50" s="30">
        <v>0</v>
      </c>
      <c r="H50" s="30">
        <v>24000</v>
      </c>
      <c r="I50" s="30">
        <v>24000</v>
      </c>
      <c r="J50" s="30">
        <f>H50-I50</f>
        <v>0</v>
      </c>
      <c r="K50" s="30">
        <v>24000</v>
      </c>
    </row>
    <row r="51" spans="1:11" s="22" customFormat="1" ht="14.4" x14ac:dyDescent="0.3">
      <c r="A51" s="31"/>
      <c r="B51" s="31"/>
      <c r="C51" s="32"/>
      <c r="D51" s="32"/>
      <c r="E51" s="32"/>
      <c r="F51" s="32"/>
      <c r="G51" s="32"/>
      <c r="H51" s="32"/>
      <c r="I51" s="32"/>
      <c r="J51" s="32"/>
      <c r="K51" s="32"/>
    </row>
    <row r="52" spans="1:11" x14ac:dyDescent="0.25">
      <c r="A52" s="27" t="s">
        <v>38</v>
      </c>
      <c r="B52" s="27" t="s">
        <v>27</v>
      </c>
      <c r="C52" s="33">
        <f>ROUND(SUBTOTAL(9, C19:C51), 5)</f>
        <v>32247.63</v>
      </c>
      <c r="D52" s="33">
        <f>ROUND(SUBTOTAL(9, D19:D51), 5)</f>
        <v>30704</v>
      </c>
      <c r="E52" s="33">
        <f>C52-D52</f>
        <v>1543.630000000001</v>
      </c>
      <c r="F52" s="33">
        <f>ROUND(SUBTOTAL(9, F19:F51), 5)</f>
        <v>24845.46</v>
      </c>
      <c r="G52" s="33">
        <f>ROUND(SUBTOTAL(9, G19:G51), 5)</f>
        <v>273132.46999999997</v>
      </c>
      <c r="H52" s="33">
        <f>ROUND(SUBTOTAL(9, H19:H51), 5)</f>
        <v>313578.23999999999</v>
      </c>
      <c r="I52" s="33">
        <f>ROUND(SUBTOTAL(9, I19:I51), 5)</f>
        <v>329852</v>
      </c>
      <c r="J52" s="33">
        <f>H52-I52</f>
        <v>-16273.760000000009</v>
      </c>
      <c r="K52" s="33">
        <f>ROUND(SUBTOTAL(9, K19:K51), 5)</f>
        <v>329852</v>
      </c>
    </row>
    <row r="53" spans="1:11" s="22" customFormat="1" ht="14.4" x14ac:dyDescent="0.3">
      <c r="A53" s="31"/>
      <c r="B53" s="31"/>
      <c r="C53" s="32"/>
      <c r="D53" s="32"/>
      <c r="E53" s="32"/>
      <c r="F53" s="32"/>
      <c r="G53" s="32"/>
      <c r="H53" s="32"/>
      <c r="I53" s="32"/>
      <c r="J53" s="32"/>
      <c r="K53" s="32"/>
    </row>
    <row r="54" spans="1:11" x14ac:dyDescent="0.25">
      <c r="A54" s="27" t="s">
        <v>38</v>
      </c>
      <c r="B54" s="27" t="s">
        <v>46</v>
      </c>
      <c r="C54" s="33">
        <f>-(ROUND(-C17+C52, 5))</f>
        <v>-21869.01</v>
      </c>
      <c r="D54" s="33">
        <f>-(ROUND(-D17+D52, 5))</f>
        <v>-26704</v>
      </c>
      <c r="E54" s="33">
        <f>C54-D54</f>
        <v>4834.9900000000016</v>
      </c>
      <c r="F54" s="33">
        <f>-(ROUND(-F17+F52, 5))</f>
        <v>-8754</v>
      </c>
      <c r="G54" s="33">
        <f>-(ROUND(-G17+G52, 5))</f>
        <v>-189941.85</v>
      </c>
      <c r="H54" s="33">
        <f>-(ROUND(-H17+H52, 5))</f>
        <v>-229541.05</v>
      </c>
      <c r="I54" s="33">
        <f>-(ROUND(-I17+I52, 5))</f>
        <v>-272552</v>
      </c>
      <c r="J54" s="33">
        <f>H54-I54</f>
        <v>43010.950000000012</v>
      </c>
      <c r="K54" s="33">
        <f>-(ROUND(-K17+K52, 5))</f>
        <v>-272552</v>
      </c>
    </row>
  </sheetData>
  <mergeCells count="6">
    <mergeCell ref="A6:K6"/>
    <mergeCell ref="A1:E1"/>
    <mergeCell ref="A2:K2"/>
    <mergeCell ref="A3:K3"/>
    <mergeCell ref="A4:K4"/>
    <mergeCell ref="A5:K5"/>
  </mergeCells>
  <pageMargins left="0.25" right="0.25" top="0.5" bottom="0.5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pane ySplit="6" topLeftCell="A19" activePane="bottomLeft" state="frozenSplit"/>
      <selection pane="bottomLeft" activeCell="E17" sqref="E17"/>
    </sheetView>
  </sheetViews>
  <sheetFormatPr defaultRowHeight="13.2" x14ac:dyDescent="0.25"/>
  <cols>
    <col min="1" max="1" width="12" style="24" bestFit="1" customWidth="1"/>
    <col min="2" max="2" width="24.6640625" style="24" customWidth="1"/>
    <col min="3" max="4" width="10.21875" style="24" bestFit="1" customWidth="1"/>
    <col min="5" max="5" width="9.21875" style="24" bestFit="1" customWidth="1"/>
    <col min="6" max="6" width="12.21875" style="24" bestFit="1" customWidth="1"/>
    <col min="7" max="9" width="11.21875" style="24" bestFit="1" customWidth="1"/>
    <col min="10" max="10" width="10.21875" style="24" bestFit="1" customWidth="1"/>
    <col min="11" max="11" width="11.21875" style="24" bestFit="1" customWidth="1"/>
    <col min="12" max="16384" width="8.88671875" style="24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686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154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6.4" x14ac:dyDescent="0.25">
      <c r="A6" s="21" t="s">
        <v>75</v>
      </c>
      <c r="B6" s="26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49</v>
      </c>
      <c r="I6" s="25" t="s">
        <v>50</v>
      </c>
      <c r="J6" s="25" t="s">
        <v>7</v>
      </c>
      <c r="K6" s="25" t="s">
        <v>13</v>
      </c>
    </row>
    <row r="7" spans="1:11" x14ac:dyDescent="0.25">
      <c r="A7" s="27" t="s">
        <v>15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27" t="s">
        <v>38</v>
      </c>
      <c r="B8" s="27" t="s">
        <v>39</v>
      </c>
      <c r="C8" s="33">
        <f>ROUND(SUBTOTAL(9, C7:C7), 5)</f>
        <v>0</v>
      </c>
      <c r="D8" s="33">
        <f>ROUND(SUBTOTAL(9, D7:D7), 5)</f>
        <v>0</v>
      </c>
      <c r="E8" s="33">
        <f>C8-D8</f>
        <v>0</v>
      </c>
      <c r="F8" s="33">
        <f>ROUND(SUBTOTAL(9, F7:F7), 5)</f>
        <v>0</v>
      </c>
      <c r="G8" s="33">
        <f>ROUND(SUBTOTAL(9, G7:G7), 5)</f>
        <v>0</v>
      </c>
      <c r="H8" s="33">
        <f>ROUND(SUBTOTAL(9, H7:H7), 5)</f>
        <v>0</v>
      </c>
      <c r="I8" s="33">
        <f>ROUND(SUBTOTAL(9, I7:I7), 5)</f>
        <v>0</v>
      </c>
      <c r="J8" s="33">
        <f>H8-I8</f>
        <v>0</v>
      </c>
      <c r="K8" s="33">
        <f>ROUND(SUBTOTAL(9, K7:K7), 5)</f>
        <v>0</v>
      </c>
    </row>
    <row r="9" spans="1:11" x14ac:dyDescent="0.25">
      <c r="A9" s="27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3" customFormat="1" x14ac:dyDescent="0.25">
      <c r="A10" s="29" t="s">
        <v>155</v>
      </c>
      <c r="B10" s="29" t="s">
        <v>156</v>
      </c>
      <c r="C10" s="30">
        <v>4834.62</v>
      </c>
      <c r="D10" s="30">
        <v>4832</v>
      </c>
      <c r="E10" s="30">
        <f>C10-D10</f>
        <v>2.6199999999998909</v>
      </c>
      <c r="F10" s="30">
        <v>4647.12</v>
      </c>
      <c r="G10" s="30">
        <v>40275.040000000001</v>
      </c>
      <c r="H10" s="30">
        <v>41900.04</v>
      </c>
      <c r="I10" s="30">
        <v>41874</v>
      </c>
      <c r="J10" s="30">
        <f>H10-I10</f>
        <v>26.040000000000873</v>
      </c>
      <c r="K10" s="30">
        <v>41874</v>
      </c>
    </row>
    <row r="11" spans="1:11" s="23" customFormat="1" x14ac:dyDescent="0.25">
      <c r="A11" s="29" t="s">
        <v>157</v>
      </c>
      <c r="B11" s="29" t="s">
        <v>158</v>
      </c>
      <c r="C11" s="30">
        <v>32.81</v>
      </c>
      <c r="D11" s="30">
        <v>1800</v>
      </c>
      <c r="E11" s="30">
        <f>C11-D11</f>
        <v>-1767.19</v>
      </c>
      <c r="F11" s="30">
        <v>1665</v>
      </c>
      <c r="G11" s="30">
        <v>14740</v>
      </c>
      <c r="H11" s="30">
        <v>8089.81</v>
      </c>
      <c r="I11" s="30">
        <v>15600</v>
      </c>
      <c r="J11" s="30">
        <f>H11-I11</f>
        <v>-7510.19</v>
      </c>
      <c r="K11" s="30">
        <v>15600</v>
      </c>
    </row>
    <row r="12" spans="1:11" s="23" customFormat="1" x14ac:dyDescent="0.25">
      <c r="A12" s="29" t="s">
        <v>624</v>
      </c>
      <c r="B12" s="29" t="s">
        <v>625</v>
      </c>
      <c r="C12" s="30">
        <v>0</v>
      </c>
      <c r="D12" s="30">
        <v>0</v>
      </c>
      <c r="E12" s="30">
        <f>C12-D12</f>
        <v>0</v>
      </c>
      <c r="F12" s="30">
        <v>0</v>
      </c>
      <c r="G12" s="30">
        <v>0</v>
      </c>
      <c r="H12" s="30">
        <v>1351.69</v>
      </c>
      <c r="I12" s="30">
        <v>0</v>
      </c>
      <c r="J12" s="30">
        <f>H12-I12</f>
        <v>1351.69</v>
      </c>
      <c r="K12" s="30">
        <v>0</v>
      </c>
    </row>
    <row r="13" spans="1:11" s="23" customFormat="1" x14ac:dyDescent="0.25">
      <c r="A13" s="29" t="s">
        <v>666</v>
      </c>
      <c r="B13" s="29" t="s">
        <v>667</v>
      </c>
      <c r="C13" s="30">
        <v>0</v>
      </c>
      <c r="D13" s="30">
        <v>0</v>
      </c>
      <c r="E13" s="30">
        <f>C13-D13</f>
        <v>0</v>
      </c>
      <c r="F13" s="30">
        <v>0</v>
      </c>
      <c r="G13" s="30">
        <v>0</v>
      </c>
      <c r="H13" s="30">
        <v>285</v>
      </c>
      <c r="I13" s="30">
        <v>0</v>
      </c>
      <c r="J13" s="30">
        <f>H13-I13</f>
        <v>285</v>
      </c>
      <c r="K13" s="30">
        <v>0</v>
      </c>
    </row>
    <row r="14" spans="1:11" s="23" customFormat="1" x14ac:dyDescent="0.25">
      <c r="A14" s="29" t="s">
        <v>159</v>
      </c>
      <c r="B14" s="29" t="s">
        <v>40</v>
      </c>
      <c r="C14" s="30">
        <v>408.96</v>
      </c>
      <c r="D14" s="30">
        <v>409</v>
      </c>
      <c r="E14" s="30">
        <f>C14-D14</f>
        <v>-4.0000000000020464E-2</v>
      </c>
      <c r="F14" s="30">
        <v>395.52</v>
      </c>
      <c r="G14" s="30">
        <v>4845.2700000000004</v>
      </c>
      <c r="H14" s="30">
        <v>4907.5200000000004</v>
      </c>
      <c r="I14" s="30">
        <v>4908</v>
      </c>
      <c r="J14" s="30">
        <f>H14-I14</f>
        <v>-0.47999999999956344</v>
      </c>
      <c r="K14" s="30">
        <v>4908</v>
      </c>
    </row>
    <row r="15" spans="1:11" s="23" customFormat="1" x14ac:dyDescent="0.25">
      <c r="A15" s="29" t="s">
        <v>160</v>
      </c>
      <c r="B15" s="29" t="s">
        <v>41</v>
      </c>
      <c r="C15" s="30">
        <v>580.14</v>
      </c>
      <c r="D15" s="30">
        <v>550</v>
      </c>
      <c r="E15" s="30">
        <f>C15-D15</f>
        <v>30.139999999999986</v>
      </c>
      <c r="F15" s="30">
        <v>557.64</v>
      </c>
      <c r="G15" s="30">
        <v>4832.88</v>
      </c>
      <c r="H15" s="30">
        <v>5027.88</v>
      </c>
      <c r="I15" s="30">
        <v>4850</v>
      </c>
      <c r="J15" s="30">
        <f>H15-I15</f>
        <v>177.88000000000011</v>
      </c>
      <c r="K15" s="30">
        <v>4850</v>
      </c>
    </row>
    <row r="16" spans="1:11" s="23" customFormat="1" x14ac:dyDescent="0.25">
      <c r="A16" s="29" t="s">
        <v>359</v>
      </c>
      <c r="B16" s="29" t="s">
        <v>42</v>
      </c>
      <c r="C16" s="30">
        <v>11.34</v>
      </c>
      <c r="D16" s="30">
        <v>8</v>
      </c>
      <c r="E16" s="30">
        <f>C16-D16</f>
        <v>3.34</v>
      </c>
      <c r="F16" s="30">
        <v>8.5299999999999994</v>
      </c>
      <c r="G16" s="30">
        <v>147.24</v>
      </c>
      <c r="H16" s="30">
        <v>136.08000000000001</v>
      </c>
      <c r="I16" s="30">
        <v>96</v>
      </c>
      <c r="J16" s="30">
        <f>H16-I16</f>
        <v>40.080000000000013</v>
      </c>
      <c r="K16" s="30">
        <v>96</v>
      </c>
    </row>
    <row r="17" spans="1:11" s="23" customFormat="1" x14ac:dyDescent="0.25">
      <c r="A17" s="29" t="s">
        <v>161</v>
      </c>
      <c r="B17" s="29" t="s">
        <v>43</v>
      </c>
      <c r="C17" s="30">
        <v>369.87</v>
      </c>
      <c r="D17" s="30">
        <v>507</v>
      </c>
      <c r="E17" s="30">
        <f>C17-D17</f>
        <v>-137.13</v>
      </c>
      <c r="F17" s="30">
        <v>471.4</v>
      </c>
      <c r="G17" s="30">
        <v>4082.4</v>
      </c>
      <c r="H17" s="30">
        <v>3453.41</v>
      </c>
      <c r="I17" s="30">
        <v>4394</v>
      </c>
      <c r="J17" s="30">
        <f>H17-I17</f>
        <v>-940.59000000000015</v>
      </c>
      <c r="K17" s="30">
        <v>4394</v>
      </c>
    </row>
    <row r="18" spans="1:11" s="23" customFormat="1" x14ac:dyDescent="0.25">
      <c r="A18" s="29" t="s">
        <v>162</v>
      </c>
      <c r="B18" s="29" t="s">
        <v>45</v>
      </c>
      <c r="C18" s="30">
        <v>56.85</v>
      </c>
      <c r="D18" s="30">
        <v>85</v>
      </c>
      <c r="E18" s="30">
        <f>C18-D18</f>
        <v>-28.15</v>
      </c>
      <c r="F18" s="30">
        <v>55.64</v>
      </c>
      <c r="G18" s="30">
        <v>645.59</v>
      </c>
      <c r="H18" s="30">
        <v>701.59</v>
      </c>
      <c r="I18" s="30">
        <v>1020</v>
      </c>
      <c r="J18" s="30">
        <f>H18-I18</f>
        <v>-318.40999999999997</v>
      </c>
      <c r="K18" s="30">
        <v>1020</v>
      </c>
    </row>
    <row r="19" spans="1:11" s="23" customFormat="1" x14ac:dyDescent="0.25">
      <c r="A19" s="29" t="s">
        <v>163</v>
      </c>
      <c r="B19" s="29" t="s">
        <v>164</v>
      </c>
      <c r="C19" s="30">
        <v>705.4</v>
      </c>
      <c r="D19" s="30">
        <v>3400</v>
      </c>
      <c r="E19" s="30">
        <f>C19-D19</f>
        <v>-2694.6</v>
      </c>
      <c r="F19" s="30">
        <v>9892.43</v>
      </c>
      <c r="G19" s="30">
        <v>47215.48</v>
      </c>
      <c r="H19" s="30">
        <v>46013.760000000002</v>
      </c>
      <c r="I19" s="30">
        <v>45900</v>
      </c>
      <c r="J19" s="30">
        <f>H19-I19</f>
        <v>113.76000000000204</v>
      </c>
      <c r="K19" s="30">
        <v>45900</v>
      </c>
    </row>
    <row r="20" spans="1:11" s="23" customFormat="1" x14ac:dyDescent="0.25">
      <c r="A20" s="29" t="s">
        <v>165</v>
      </c>
      <c r="B20" s="29" t="s">
        <v>166</v>
      </c>
      <c r="C20" s="30">
        <v>56.18</v>
      </c>
      <c r="D20" s="30">
        <v>60</v>
      </c>
      <c r="E20" s="30">
        <f>C20-D20</f>
        <v>-3.8200000000000003</v>
      </c>
      <c r="F20" s="30">
        <v>68.599999999999994</v>
      </c>
      <c r="G20" s="30">
        <v>1299.9000000000001</v>
      </c>
      <c r="H20" s="30">
        <v>797.68</v>
      </c>
      <c r="I20" s="30">
        <v>720</v>
      </c>
      <c r="J20" s="30">
        <f>H20-I20</f>
        <v>77.67999999999995</v>
      </c>
      <c r="K20" s="30">
        <v>720</v>
      </c>
    </row>
    <row r="21" spans="1:11" s="23" customFormat="1" x14ac:dyDescent="0.25">
      <c r="A21" s="29" t="s">
        <v>167</v>
      </c>
      <c r="B21" s="29" t="s">
        <v>168</v>
      </c>
      <c r="C21" s="30">
        <v>377.51</v>
      </c>
      <c r="D21" s="30">
        <v>1000</v>
      </c>
      <c r="E21" s="30">
        <f>C21-D21</f>
        <v>-622.49</v>
      </c>
      <c r="F21" s="30">
        <v>3088.12</v>
      </c>
      <c r="G21" s="30">
        <v>18459.580000000002</v>
      </c>
      <c r="H21" s="30">
        <v>12387.49</v>
      </c>
      <c r="I21" s="30">
        <v>12000</v>
      </c>
      <c r="J21" s="30">
        <f>H21-I21</f>
        <v>387.48999999999978</v>
      </c>
      <c r="K21" s="30">
        <v>12000</v>
      </c>
    </row>
    <row r="22" spans="1:11" s="23" customFormat="1" x14ac:dyDescent="0.25">
      <c r="A22" s="29" t="s">
        <v>169</v>
      </c>
      <c r="B22" s="29" t="s">
        <v>170</v>
      </c>
      <c r="C22" s="30">
        <v>1455.48</v>
      </c>
      <c r="D22" s="30">
        <v>1400</v>
      </c>
      <c r="E22" s="30">
        <f>C22-D22</f>
        <v>55.480000000000018</v>
      </c>
      <c r="F22" s="30">
        <v>1047.52</v>
      </c>
      <c r="G22" s="30">
        <v>17191.650000000001</v>
      </c>
      <c r="H22" s="30">
        <v>15290.08</v>
      </c>
      <c r="I22" s="30">
        <v>19200</v>
      </c>
      <c r="J22" s="30">
        <f>H22-I22</f>
        <v>-3909.92</v>
      </c>
      <c r="K22" s="30">
        <v>19200</v>
      </c>
    </row>
    <row r="23" spans="1:11" s="23" customFormat="1" x14ac:dyDescent="0.25">
      <c r="A23" s="29" t="s">
        <v>171</v>
      </c>
      <c r="B23" s="29" t="s">
        <v>67</v>
      </c>
      <c r="C23" s="30">
        <v>41.55</v>
      </c>
      <c r="D23" s="30">
        <v>28</v>
      </c>
      <c r="E23" s="30">
        <f>C23-D23</f>
        <v>13.549999999999997</v>
      </c>
      <c r="F23" s="30">
        <v>41.55</v>
      </c>
      <c r="G23" s="30">
        <v>360.1</v>
      </c>
      <c r="H23" s="30">
        <v>360.1</v>
      </c>
      <c r="I23" s="30">
        <v>336</v>
      </c>
      <c r="J23" s="30">
        <f>H23-I23</f>
        <v>24.100000000000023</v>
      </c>
      <c r="K23" s="30">
        <v>336</v>
      </c>
    </row>
    <row r="24" spans="1:11" s="23" customFormat="1" x14ac:dyDescent="0.25">
      <c r="A24" s="29" t="s">
        <v>172</v>
      </c>
      <c r="B24" s="29" t="s">
        <v>173</v>
      </c>
      <c r="C24" s="30">
        <v>1012.5</v>
      </c>
      <c r="D24" s="30">
        <v>500</v>
      </c>
      <c r="E24" s="30">
        <f>C24-D24</f>
        <v>512.5</v>
      </c>
      <c r="F24" s="30">
        <v>795.36</v>
      </c>
      <c r="G24" s="30">
        <v>7738.53</v>
      </c>
      <c r="H24" s="30">
        <v>10550.83</v>
      </c>
      <c r="I24" s="30">
        <v>6000</v>
      </c>
      <c r="J24" s="30">
        <f>H24-I24</f>
        <v>4550.83</v>
      </c>
      <c r="K24" s="30">
        <v>6000</v>
      </c>
    </row>
    <row r="25" spans="1:11" s="23" customFormat="1" x14ac:dyDescent="0.25">
      <c r="A25" s="29" t="s">
        <v>174</v>
      </c>
      <c r="B25" s="29" t="s">
        <v>175</v>
      </c>
      <c r="C25" s="30">
        <v>116.94</v>
      </c>
      <c r="D25" s="30">
        <v>130</v>
      </c>
      <c r="E25" s="30">
        <f>C25-D25</f>
        <v>-13.060000000000002</v>
      </c>
      <c r="F25" s="30">
        <v>130</v>
      </c>
      <c r="G25" s="30">
        <v>1580.57</v>
      </c>
      <c r="H25" s="30">
        <v>1396.02</v>
      </c>
      <c r="I25" s="30">
        <v>1560</v>
      </c>
      <c r="J25" s="30">
        <f>H25-I25</f>
        <v>-163.98000000000002</v>
      </c>
      <c r="K25" s="30">
        <v>1560</v>
      </c>
    </row>
    <row r="26" spans="1:11" s="23" customFormat="1" x14ac:dyDescent="0.25">
      <c r="A26" s="29" t="s">
        <v>176</v>
      </c>
      <c r="B26" s="29" t="s">
        <v>177</v>
      </c>
      <c r="C26" s="30">
        <v>84.56</v>
      </c>
      <c r="D26" s="30">
        <v>75</v>
      </c>
      <c r="E26" s="30">
        <f>C26-D26</f>
        <v>9.5600000000000023</v>
      </c>
      <c r="F26" s="30">
        <v>62.56</v>
      </c>
      <c r="G26" s="30">
        <v>733.05</v>
      </c>
      <c r="H26" s="30">
        <v>1004.15</v>
      </c>
      <c r="I26" s="30">
        <v>900</v>
      </c>
      <c r="J26" s="30">
        <f>H26-I26</f>
        <v>104.14999999999998</v>
      </c>
      <c r="K26" s="30">
        <v>900</v>
      </c>
    </row>
    <row r="27" spans="1:11" s="23" customFormat="1" x14ac:dyDescent="0.25">
      <c r="A27" s="29" t="s">
        <v>178</v>
      </c>
      <c r="B27" s="29" t="s">
        <v>179</v>
      </c>
      <c r="C27" s="30">
        <v>4445.0600000000004</v>
      </c>
      <c r="D27" s="30">
        <v>4600</v>
      </c>
      <c r="E27" s="30">
        <f>C27-D27</f>
        <v>-154.9399999999996</v>
      </c>
      <c r="F27" s="30">
        <v>4600.84</v>
      </c>
      <c r="G27" s="30">
        <v>66485.009999999995</v>
      </c>
      <c r="H27" s="30">
        <v>66723.839999999997</v>
      </c>
      <c r="I27" s="30">
        <v>66500</v>
      </c>
      <c r="J27" s="30">
        <f>H27-I27</f>
        <v>223.83999999999651</v>
      </c>
      <c r="K27" s="30">
        <v>66500</v>
      </c>
    </row>
    <row r="28" spans="1:11" s="23" customFormat="1" x14ac:dyDescent="0.25">
      <c r="A28" s="29" t="s">
        <v>180</v>
      </c>
      <c r="B28" s="29" t="s">
        <v>181</v>
      </c>
      <c r="C28" s="30">
        <v>2018.61</v>
      </c>
      <c r="D28" s="30">
        <v>2400</v>
      </c>
      <c r="E28" s="30">
        <f>C28-D28</f>
        <v>-381.3900000000001</v>
      </c>
      <c r="F28" s="30">
        <v>1554.21</v>
      </c>
      <c r="G28" s="30">
        <v>18413.41</v>
      </c>
      <c r="H28" s="30">
        <v>21877.21</v>
      </c>
      <c r="I28" s="30">
        <v>20600</v>
      </c>
      <c r="J28" s="30">
        <f>H28-I28</f>
        <v>1277.2099999999991</v>
      </c>
      <c r="K28" s="30">
        <v>20600</v>
      </c>
    </row>
    <row r="29" spans="1:11" s="23" customFormat="1" x14ac:dyDescent="0.25">
      <c r="A29" s="29" t="s">
        <v>182</v>
      </c>
      <c r="B29" s="29" t="s">
        <v>183</v>
      </c>
      <c r="C29" s="30">
        <v>1554.04</v>
      </c>
      <c r="D29" s="30">
        <v>1900</v>
      </c>
      <c r="E29" s="30">
        <f>C29-D29</f>
        <v>-345.96000000000004</v>
      </c>
      <c r="F29" s="30">
        <v>1511.68</v>
      </c>
      <c r="G29" s="30">
        <v>21552.3</v>
      </c>
      <c r="H29" s="30">
        <v>20503.98</v>
      </c>
      <c r="I29" s="30">
        <v>22200</v>
      </c>
      <c r="J29" s="30">
        <f>H29-I29</f>
        <v>-1696.0200000000004</v>
      </c>
      <c r="K29" s="30">
        <v>22200</v>
      </c>
    </row>
    <row r="30" spans="1:11" s="23" customFormat="1" x14ac:dyDescent="0.25">
      <c r="A30" s="29" t="s">
        <v>470</v>
      </c>
      <c r="B30" s="29" t="s">
        <v>471</v>
      </c>
      <c r="C30" s="30">
        <v>75</v>
      </c>
      <c r="D30" s="30">
        <v>0</v>
      </c>
      <c r="E30" s="30">
        <f>C30-D30</f>
        <v>75</v>
      </c>
      <c r="F30" s="30">
        <v>0</v>
      </c>
      <c r="G30" s="30">
        <v>45</v>
      </c>
      <c r="H30" s="30">
        <v>75</v>
      </c>
      <c r="I30" s="30">
        <v>1250</v>
      </c>
      <c r="J30" s="30">
        <f>H30-I30</f>
        <v>-1175</v>
      </c>
      <c r="K30" s="30">
        <v>1250</v>
      </c>
    </row>
    <row r="31" spans="1:11" s="23" customFormat="1" x14ac:dyDescent="0.25">
      <c r="A31" s="29" t="s">
        <v>184</v>
      </c>
      <c r="B31" s="29" t="s">
        <v>185</v>
      </c>
      <c r="C31" s="30">
        <v>669.11</v>
      </c>
      <c r="D31" s="30">
        <v>1920</v>
      </c>
      <c r="E31" s="30">
        <f>C31-D31</f>
        <v>-1250.8899999999999</v>
      </c>
      <c r="F31" s="30">
        <v>2184.06</v>
      </c>
      <c r="G31" s="30">
        <v>25925.35</v>
      </c>
      <c r="H31" s="30">
        <v>18905.71</v>
      </c>
      <c r="I31" s="30">
        <v>23040</v>
      </c>
      <c r="J31" s="30">
        <f>H31-I31</f>
        <v>-4134.2900000000009</v>
      </c>
      <c r="K31" s="30">
        <v>23040</v>
      </c>
    </row>
    <row r="32" spans="1:11" s="23" customFormat="1" x14ac:dyDescent="0.25">
      <c r="A32" s="29" t="s">
        <v>186</v>
      </c>
      <c r="B32" s="29" t="s">
        <v>187</v>
      </c>
      <c r="C32" s="30">
        <v>321.70999999999998</v>
      </c>
      <c r="D32" s="30">
        <v>385</v>
      </c>
      <c r="E32" s="30">
        <f>C32-D32</f>
        <v>-63.29000000000002</v>
      </c>
      <c r="F32" s="30">
        <v>228.13</v>
      </c>
      <c r="G32" s="30">
        <v>2719.2</v>
      </c>
      <c r="H32" s="30">
        <v>2842.78</v>
      </c>
      <c r="I32" s="30">
        <v>5235</v>
      </c>
      <c r="J32" s="30">
        <f>H32-I32</f>
        <v>-2392.2199999999998</v>
      </c>
      <c r="K32" s="30">
        <v>5235</v>
      </c>
    </row>
    <row r="33" spans="1:11" s="23" customFormat="1" x14ac:dyDescent="0.25">
      <c r="A33" s="29" t="s">
        <v>188</v>
      </c>
      <c r="B33" s="29" t="s">
        <v>394</v>
      </c>
      <c r="C33" s="30">
        <v>12936.5</v>
      </c>
      <c r="D33" s="30">
        <v>4500</v>
      </c>
      <c r="E33" s="30">
        <f>C33-D33</f>
        <v>8436.5</v>
      </c>
      <c r="F33" s="30">
        <v>2988.48</v>
      </c>
      <c r="G33" s="30">
        <v>25381.759999999998</v>
      </c>
      <c r="H33" s="30">
        <v>28280.3</v>
      </c>
      <c r="I33" s="30">
        <v>54000</v>
      </c>
      <c r="J33" s="30">
        <f>H33-I33</f>
        <v>-25719.7</v>
      </c>
      <c r="K33" s="30">
        <v>54000</v>
      </c>
    </row>
    <row r="34" spans="1:11" s="23" customFormat="1" x14ac:dyDescent="0.25">
      <c r="A34" s="29" t="s">
        <v>626</v>
      </c>
      <c r="B34" s="29" t="s">
        <v>627</v>
      </c>
      <c r="C34" s="30">
        <v>0</v>
      </c>
      <c r="D34" s="30">
        <v>0</v>
      </c>
      <c r="E34" s="30">
        <f>C34-D34</f>
        <v>0</v>
      </c>
      <c r="F34" s="30">
        <v>0</v>
      </c>
      <c r="G34" s="30">
        <v>5410.6</v>
      </c>
      <c r="H34" s="30">
        <v>11301.01</v>
      </c>
      <c r="I34" s="30">
        <v>0</v>
      </c>
      <c r="J34" s="30">
        <f>H34-I34</f>
        <v>11301.01</v>
      </c>
      <c r="K34" s="30">
        <v>0</v>
      </c>
    </row>
    <row r="35" spans="1:11" s="23" customFormat="1" x14ac:dyDescent="0.25">
      <c r="A35" s="29" t="s">
        <v>402</v>
      </c>
      <c r="B35" s="29" t="s">
        <v>403</v>
      </c>
      <c r="C35" s="30">
        <v>0</v>
      </c>
      <c r="D35" s="30">
        <v>500</v>
      </c>
      <c r="E35" s="30">
        <f>C35-D35</f>
        <v>-500</v>
      </c>
      <c r="F35" s="30">
        <v>26249.5</v>
      </c>
      <c r="G35" s="30">
        <v>26249.5</v>
      </c>
      <c r="H35" s="30">
        <v>5861.58</v>
      </c>
      <c r="I35" s="30">
        <v>6000</v>
      </c>
      <c r="J35" s="30">
        <f>H35-I35</f>
        <v>-138.42000000000007</v>
      </c>
      <c r="K35" s="30">
        <v>6000</v>
      </c>
    </row>
    <row r="36" spans="1:11" s="23" customFormat="1" x14ac:dyDescent="0.25">
      <c r="A36" s="29" t="s">
        <v>337</v>
      </c>
      <c r="B36" s="29" t="s">
        <v>338</v>
      </c>
      <c r="C36" s="30">
        <v>0</v>
      </c>
      <c r="D36" s="30">
        <v>350</v>
      </c>
      <c r="E36" s="30">
        <f>C36-D36</f>
        <v>-350</v>
      </c>
      <c r="F36" s="30">
        <v>361.35</v>
      </c>
      <c r="G36" s="30">
        <v>2669.21</v>
      </c>
      <c r="H36" s="30">
        <v>8884.11</v>
      </c>
      <c r="I36" s="30">
        <v>4200</v>
      </c>
      <c r="J36" s="30">
        <f>H36-I36</f>
        <v>4684.1100000000006</v>
      </c>
      <c r="K36" s="30">
        <v>4200</v>
      </c>
    </row>
    <row r="37" spans="1:11" s="23" customFormat="1" x14ac:dyDescent="0.25">
      <c r="A37" s="29" t="s">
        <v>189</v>
      </c>
      <c r="B37" s="29" t="s">
        <v>190</v>
      </c>
      <c r="C37" s="30">
        <v>0</v>
      </c>
      <c r="D37" s="30">
        <v>100</v>
      </c>
      <c r="E37" s="30">
        <f>C37-D37</f>
        <v>-100</v>
      </c>
      <c r="F37" s="30">
        <v>424.88</v>
      </c>
      <c r="G37" s="30">
        <v>1115.74</v>
      </c>
      <c r="H37" s="30">
        <v>2315.75</v>
      </c>
      <c r="I37" s="30">
        <v>1200</v>
      </c>
      <c r="J37" s="30">
        <f>H37-I37</f>
        <v>1115.75</v>
      </c>
      <c r="K37" s="30">
        <v>1200</v>
      </c>
    </row>
    <row r="38" spans="1:11" s="23" customFormat="1" x14ac:dyDescent="0.25">
      <c r="A38" s="29" t="s">
        <v>191</v>
      </c>
      <c r="B38" s="29" t="s">
        <v>192</v>
      </c>
      <c r="C38" s="30">
        <v>191.2</v>
      </c>
      <c r="D38" s="30">
        <v>250</v>
      </c>
      <c r="E38" s="30">
        <f>C38-D38</f>
        <v>-58.800000000000011</v>
      </c>
      <c r="F38" s="30">
        <v>40.67</v>
      </c>
      <c r="G38" s="30">
        <v>9828.23</v>
      </c>
      <c r="H38" s="30">
        <v>4625.8999999999996</v>
      </c>
      <c r="I38" s="30">
        <v>3000</v>
      </c>
      <c r="J38" s="30">
        <f>H38-I38</f>
        <v>1625.8999999999996</v>
      </c>
      <c r="K38" s="30">
        <v>3000</v>
      </c>
    </row>
    <row r="39" spans="1:11" s="23" customFormat="1" x14ac:dyDescent="0.25">
      <c r="A39" s="29" t="s">
        <v>193</v>
      </c>
      <c r="B39" s="29" t="s">
        <v>194</v>
      </c>
      <c r="C39" s="30">
        <v>0</v>
      </c>
      <c r="D39" s="30">
        <v>80</v>
      </c>
      <c r="E39" s="30">
        <f>C39-D39</f>
        <v>-80</v>
      </c>
      <c r="F39" s="30">
        <v>0</v>
      </c>
      <c r="G39" s="30">
        <v>694.64</v>
      </c>
      <c r="H39" s="30">
        <v>0</v>
      </c>
      <c r="I39" s="30">
        <v>960</v>
      </c>
      <c r="J39" s="30">
        <f>H39-I39</f>
        <v>-960</v>
      </c>
      <c r="K39" s="30">
        <v>960</v>
      </c>
    </row>
    <row r="40" spans="1:11" s="23" customFormat="1" x14ac:dyDescent="0.25">
      <c r="A40" s="29" t="s">
        <v>195</v>
      </c>
      <c r="B40" s="29" t="s">
        <v>196</v>
      </c>
      <c r="C40" s="30">
        <v>0</v>
      </c>
      <c r="D40" s="30">
        <v>60</v>
      </c>
      <c r="E40" s="30">
        <f>C40-D40</f>
        <v>-60</v>
      </c>
      <c r="F40" s="30">
        <v>438</v>
      </c>
      <c r="G40" s="30">
        <v>1508.6</v>
      </c>
      <c r="H40" s="30">
        <v>147.91999999999999</v>
      </c>
      <c r="I40" s="30">
        <v>1410</v>
      </c>
      <c r="J40" s="30">
        <f>H40-I40</f>
        <v>-1262.08</v>
      </c>
      <c r="K40" s="30">
        <v>1410</v>
      </c>
    </row>
    <row r="41" spans="1:11" s="23" customFormat="1" x14ac:dyDescent="0.25">
      <c r="A41" s="29" t="s">
        <v>197</v>
      </c>
      <c r="B41" s="29" t="s">
        <v>198</v>
      </c>
      <c r="C41" s="30">
        <v>0</v>
      </c>
      <c r="D41" s="30">
        <v>75</v>
      </c>
      <c r="E41" s="30">
        <f>C41-D41</f>
        <v>-75</v>
      </c>
      <c r="F41" s="30">
        <v>40.79</v>
      </c>
      <c r="G41" s="30">
        <v>333.92</v>
      </c>
      <c r="H41" s="30">
        <v>194.04</v>
      </c>
      <c r="I41" s="30">
        <v>900</v>
      </c>
      <c r="J41" s="30">
        <f>H41-I41</f>
        <v>-705.96</v>
      </c>
      <c r="K41" s="30">
        <v>900</v>
      </c>
    </row>
    <row r="42" spans="1:11" x14ac:dyDescent="0.25">
      <c r="A42" s="27" t="s">
        <v>38</v>
      </c>
      <c r="B42" s="27" t="s">
        <v>27</v>
      </c>
      <c r="C42" s="33">
        <f>ROUND(SUBTOTAL(9, C9:C41), 5)</f>
        <v>32355.94</v>
      </c>
      <c r="D42" s="33">
        <f>ROUND(SUBTOTAL(9, D9:D41), 5)</f>
        <v>31904</v>
      </c>
      <c r="E42" s="33">
        <f>C42-D42</f>
        <v>451.93999999999869</v>
      </c>
      <c r="F42" s="33">
        <f>ROUND(SUBTOTAL(9, F9:F41), 5)</f>
        <v>63549.58</v>
      </c>
      <c r="G42" s="33">
        <f>ROUND(SUBTOTAL(9, G9:G41), 5)</f>
        <v>372479.75</v>
      </c>
      <c r="H42" s="33">
        <f>ROUND(SUBTOTAL(9, H9:H41), 5)</f>
        <v>346192.26</v>
      </c>
      <c r="I42" s="33">
        <f>ROUND(SUBTOTAL(9, I9:I41), 5)</f>
        <v>369853</v>
      </c>
      <c r="J42" s="33">
        <f>H42-I42</f>
        <v>-23660.739999999991</v>
      </c>
      <c r="K42" s="33">
        <f>ROUND(SUBTOTAL(9, K9:K41), 5)</f>
        <v>369853</v>
      </c>
    </row>
    <row r="43" spans="1:11" x14ac:dyDescent="0.25">
      <c r="A43" s="27" t="s">
        <v>38</v>
      </c>
      <c r="B43" s="27" t="s">
        <v>46</v>
      </c>
      <c r="C43" s="33">
        <f>-(ROUND(-C8+C42, 5))</f>
        <v>-32355.94</v>
      </c>
      <c r="D43" s="33">
        <f>-(ROUND(-D8+D42, 5))</f>
        <v>-31904</v>
      </c>
      <c r="E43" s="33">
        <f>C43-D43</f>
        <v>-451.93999999999869</v>
      </c>
      <c r="F43" s="33">
        <f>-(ROUND(-F8+F42, 5))</f>
        <v>-63549.58</v>
      </c>
      <c r="G43" s="33">
        <f>-(ROUND(-G8+G42, 5))</f>
        <v>-372479.75</v>
      </c>
      <c r="H43" s="33">
        <f>-(ROUND(-H8+H42, 5))</f>
        <v>-346192.26</v>
      </c>
      <c r="I43" s="33">
        <f>-(ROUND(-I8+I42, 5))</f>
        <v>-369853</v>
      </c>
      <c r="J43" s="33">
        <f>H43-I43</f>
        <v>23660.739999999991</v>
      </c>
      <c r="K43" s="33">
        <f>-(ROUND(-K8+K42, 5))</f>
        <v>-369853</v>
      </c>
    </row>
  </sheetData>
  <mergeCells count="5">
    <mergeCell ref="A1:K1"/>
    <mergeCell ref="A2:K2"/>
    <mergeCell ref="A3:K3"/>
    <mergeCell ref="A4:K4"/>
    <mergeCell ref="A5:K5"/>
  </mergeCells>
  <pageMargins left="0" right="0.25" top="0" bottom="0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pane ySplit="6" topLeftCell="A7" activePane="bottomLeft" state="frozen"/>
      <selection pane="bottomLeft" activeCell="B12" sqref="B12"/>
    </sheetView>
  </sheetViews>
  <sheetFormatPr defaultRowHeight="13.2" x14ac:dyDescent="0.25"/>
  <cols>
    <col min="1" max="1" width="12" style="24" bestFit="1" customWidth="1"/>
    <col min="2" max="2" width="25.109375" style="24" customWidth="1"/>
    <col min="3" max="3" width="9.21875" style="24" bestFit="1" customWidth="1"/>
    <col min="4" max="4" width="8.88671875" style="24" bestFit="1" customWidth="1"/>
    <col min="5" max="5" width="10.21875" style="24" bestFit="1" customWidth="1"/>
    <col min="6" max="6" width="12.21875" style="24" bestFit="1" customWidth="1"/>
    <col min="7" max="9" width="11.33203125" style="24" bestFit="1" customWidth="1"/>
    <col min="10" max="10" width="11.21875" style="24" bestFit="1" customWidth="1"/>
    <col min="11" max="11" width="11.3320312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199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200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49</v>
      </c>
      <c r="I7" s="25" t="s">
        <v>50</v>
      </c>
      <c r="J7" s="25" t="s">
        <v>7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201</v>
      </c>
      <c r="B9" s="29" t="s">
        <v>202</v>
      </c>
      <c r="C9" s="30">
        <v>23881.26</v>
      </c>
      <c r="D9" s="30">
        <v>26731</v>
      </c>
      <c r="E9" s="30">
        <f>C9-D9</f>
        <v>-2849.7400000000016</v>
      </c>
      <c r="F9" s="30">
        <v>25780.46</v>
      </c>
      <c r="G9" s="30">
        <v>306287.59000000003</v>
      </c>
      <c r="H9" s="30">
        <v>289916.95</v>
      </c>
      <c r="I9" s="30">
        <v>319890</v>
      </c>
      <c r="J9" s="30">
        <f>H9-I9</f>
        <v>-29973.049999999988</v>
      </c>
      <c r="K9" s="30">
        <v>319890</v>
      </c>
    </row>
    <row r="10" spans="1:11" s="23" customFormat="1" x14ac:dyDescent="0.25">
      <c r="A10" s="29" t="s">
        <v>203</v>
      </c>
      <c r="B10" s="29" t="s">
        <v>204</v>
      </c>
      <c r="C10" s="30">
        <v>1453</v>
      </c>
      <c r="D10" s="30">
        <v>2601</v>
      </c>
      <c r="E10" s="30">
        <f>C10-D10</f>
        <v>-1148</v>
      </c>
      <c r="F10" s="30">
        <v>2068</v>
      </c>
      <c r="G10" s="30">
        <v>23812.880000000001</v>
      </c>
      <c r="H10" s="30">
        <v>23163</v>
      </c>
      <c r="I10" s="30">
        <v>27848</v>
      </c>
      <c r="J10" s="30">
        <f>H10-I10</f>
        <v>-4685</v>
      </c>
      <c r="K10" s="30">
        <v>27848</v>
      </c>
    </row>
    <row r="11" spans="1:11" s="23" customFormat="1" x14ac:dyDescent="0.25">
      <c r="A11" s="29" t="s">
        <v>205</v>
      </c>
      <c r="B11" s="29" t="s">
        <v>206</v>
      </c>
      <c r="C11" s="30">
        <v>40734.959999999999</v>
      </c>
      <c r="D11" s="30">
        <v>46469</v>
      </c>
      <c r="E11" s="30">
        <f>C11-D11</f>
        <v>-5734.0400000000009</v>
      </c>
      <c r="F11" s="30">
        <v>44399.75</v>
      </c>
      <c r="G11" s="30">
        <v>559255.05000000005</v>
      </c>
      <c r="H11" s="30">
        <v>504811.72</v>
      </c>
      <c r="I11" s="30">
        <v>571343</v>
      </c>
      <c r="J11" s="30">
        <f>H11-I11</f>
        <v>-66531.280000000028</v>
      </c>
      <c r="K11" s="30">
        <v>571343</v>
      </c>
    </row>
    <row r="12" spans="1:11" s="23" customFormat="1" x14ac:dyDescent="0.25">
      <c r="A12" s="29" t="s">
        <v>207</v>
      </c>
      <c r="B12" s="29" t="s">
        <v>208</v>
      </c>
      <c r="C12" s="30">
        <v>3909.5</v>
      </c>
      <c r="D12" s="30">
        <v>5000</v>
      </c>
      <c r="E12" s="30">
        <f>C12-D12</f>
        <v>-1090.5</v>
      </c>
      <c r="F12" s="30">
        <v>3945.15</v>
      </c>
      <c r="G12" s="30">
        <v>59827.55</v>
      </c>
      <c r="H12" s="30">
        <v>47404.15</v>
      </c>
      <c r="I12" s="30">
        <v>59352</v>
      </c>
      <c r="J12" s="30">
        <f>H12-I12</f>
        <v>-11947.849999999999</v>
      </c>
      <c r="K12" s="30">
        <v>59352</v>
      </c>
    </row>
    <row r="13" spans="1:11" s="23" customFormat="1" x14ac:dyDescent="0.25">
      <c r="A13" s="29" t="s">
        <v>360</v>
      </c>
      <c r="B13" s="29" t="s">
        <v>361</v>
      </c>
      <c r="C13" s="30">
        <v>6372</v>
      </c>
      <c r="D13" s="30">
        <v>5000</v>
      </c>
      <c r="E13" s="30">
        <f>C13-D13</f>
        <v>1372</v>
      </c>
      <c r="F13" s="30">
        <v>6918.4</v>
      </c>
      <c r="G13" s="30">
        <v>70468.899999999994</v>
      </c>
      <c r="H13" s="30">
        <v>85753.86</v>
      </c>
      <c r="I13" s="30">
        <v>63709</v>
      </c>
      <c r="J13" s="30">
        <f>H13-I13</f>
        <v>22044.86</v>
      </c>
      <c r="K13" s="30">
        <v>63709</v>
      </c>
    </row>
    <row r="14" spans="1:11" s="23" customFormat="1" x14ac:dyDescent="0.25">
      <c r="A14" s="29" t="s">
        <v>209</v>
      </c>
      <c r="B14" s="29" t="s">
        <v>210</v>
      </c>
      <c r="C14" s="30">
        <v>185</v>
      </c>
      <c r="D14" s="30">
        <v>3398</v>
      </c>
      <c r="E14" s="30">
        <f>C14-D14</f>
        <v>-3213</v>
      </c>
      <c r="F14" s="30">
        <v>2699.81</v>
      </c>
      <c r="G14" s="30">
        <v>42684.76</v>
      </c>
      <c r="H14" s="30">
        <v>28980.62</v>
      </c>
      <c r="I14" s="30">
        <v>44154</v>
      </c>
      <c r="J14" s="30">
        <f>H14-I14</f>
        <v>-15173.380000000001</v>
      </c>
      <c r="K14" s="30">
        <v>44154</v>
      </c>
    </row>
    <row r="15" spans="1:11" s="23" customFormat="1" x14ac:dyDescent="0.25">
      <c r="A15" s="29" t="s">
        <v>211</v>
      </c>
      <c r="B15" s="29" t="s">
        <v>212</v>
      </c>
      <c r="C15" s="30">
        <v>42.55</v>
      </c>
      <c r="D15" s="30">
        <v>50</v>
      </c>
      <c r="E15" s="30">
        <f>C15-D15</f>
        <v>-7.4500000000000028</v>
      </c>
      <c r="F15" s="30">
        <v>39.14</v>
      </c>
      <c r="G15" s="30">
        <v>658.42</v>
      </c>
      <c r="H15" s="30">
        <v>541.46</v>
      </c>
      <c r="I15" s="30">
        <v>915</v>
      </c>
      <c r="J15" s="30">
        <f>H15-I15</f>
        <v>-373.53999999999996</v>
      </c>
      <c r="K15" s="30">
        <v>915</v>
      </c>
    </row>
    <row r="16" spans="1:11" s="23" customFormat="1" x14ac:dyDescent="0.25">
      <c r="A16" s="29" t="s">
        <v>213</v>
      </c>
      <c r="B16" s="29" t="s">
        <v>214</v>
      </c>
      <c r="C16" s="30">
        <v>3065.09</v>
      </c>
      <c r="D16" s="30">
        <v>2000</v>
      </c>
      <c r="E16" s="30">
        <f>C16-D16</f>
        <v>1065.0900000000001</v>
      </c>
      <c r="F16" s="30">
        <v>3553.09</v>
      </c>
      <c r="G16" s="30">
        <v>7326.83</v>
      </c>
      <c r="H16" s="30">
        <v>5442.29</v>
      </c>
      <c r="I16" s="30">
        <v>5350</v>
      </c>
      <c r="J16" s="30">
        <f>H16-I16</f>
        <v>92.289999999999964</v>
      </c>
      <c r="K16" s="30">
        <v>5350</v>
      </c>
    </row>
    <row r="17" spans="1:11" s="23" customFormat="1" x14ac:dyDescent="0.25">
      <c r="A17" s="29" t="s">
        <v>215</v>
      </c>
      <c r="B17" s="29" t="s">
        <v>216</v>
      </c>
      <c r="C17" s="30">
        <v>0</v>
      </c>
      <c r="D17" s="30">
        <v>0</v>
      </c>
      <c r="E17" s="30">
        <f>C17-D17</f>
        <v>0</v>
      </c>
      <c r="F17" s="30">
        <v>0</v>
      </c>
      <c r="G17" s="30">
        <v>277.51</v>
      </c>
      <c r="H17" s="30">
        <v>0</v>
      </c>
      <c r="I17" s="30">
        <v>0</v>
      </c>
      <c r="J17" s="30">
        <f>H17-I17</f>
        <v>0</v>
      </c>
      <c r="K17" s="30">
        <v>0</v>
      </c>
    </row>
    <row r="18" spans="1:11" s="23" customFormat="1" x14ac:dyDescent="0.25">
      <c r="A18" s="29" t="s">
        <v>217</v>
      </c>
      <c r="B18" s="29" t="s">
        <v>218</v>
      </c>
      <c r="C18" s="30">
        <v>935</v>
      </c>
      <c r="D18" s="30">
        <v>1000</v>
      </c>
      <c r="E18" s="30">
        <f>C18-D18</f>
        <v>-65</v>
      </c>
      <c r="F18" s="30">
        <v>1115</v>
      </c>
      <c r="G18" s="30">
        <v>15130.5</v>
      </c>
      <c r="H18" s="30">
        <v>12052</v>
      </c>
      <c r="I18" s="30">
        <v>14457</v>
      </c>
      <c r="J18" s="30">
        <f>H18-I18</f>
        <v>-2405</v>
      </c>
      <c r="K18" s="30">
        <v>14457</v>
      </c>
    </row>
    <row r="19" spans="1:11" s="23" customFormat="1" x14ac:dyDescent="0.25">
      <c r="A19" s="29" t="s">
        <v>628</v>
      </c>
      <c r="B19" s="29" t="s">
        <v>393</v>
      </c>
      <c r="C19" s="30">
        <v>0</v>
      </c>
      <c r="D19" s="30">
        <v>0</v>
      </c>
      <c r="E19" s="30">
        <f>C19-D19</f>
        <v>0</v>
      </c>
      <c r="F19" s="30">
        <v>-6179</v>
      </c>
      <c r="G19" s="30">
        <v>2222.63</v>
      </c>
      <c r="H19" s="30">
        <v>9470.77</v>
      </c>
      <c r="I19" s="30">
        <v>0</v>
      </c>
      <c r="J19" s="30">
        <f>H19-I19</f>
        <v>9470.77</v>
      </c>
      <c r="K19" s="30">
        <v>0</v>
      </c>
    </row>
    <row r="20" spans="1:11" s="23" customFormat="1" x14ac:dyDescent="0.25">
      <c r="A20" s="29" t="s">
        <v>571</v>
      </c>
      <c r="B20" s="29" t="s">
        <v>572</v>
      </c>
      <c r="C20" s="30">
        <v>0</v>
      </c>
      <c r="D20" s="30">
        <v>0</v>
      </c>
      <c r="E20" s="30">
        <f>C20-D20</f>
        <v>0</v>
      </c>
      <c r="F20" s="30">
        <v>28</v>
      </c>
      <c r="G20" s="30">
        <v>28</v>
      </c>
      <c r="H20" s="30">
        <v>125.5</v>
      </c>
      <c r="I20" s="30">
        <v>0</v>
      </c>
      <c r="J20" s="30">
        <f>H20-I20</f>
        <v>125.5</v>
      </c>
      <c r="K20" s="30">
        <v>0</v>
      </c>
    </row>
    <row r="21" spans="1:11" s="23" customFormat="1" x14ac:dyDescent="0.25">
      <c r="A21" s="29" t="s">
        <v>592</v>
      </c>
      <c r="B21" s="29" t="s">
        <v>593</v>
      </c>
      <c r="C21" s="30">
        <v>0.46</v>
      </c>
      <c r="D21" s="30">
        <v>0</v>
      </c>
      <c r="E21" s="30">
        <f>C21-D21</f>
        <v>0.46</v>
      </c>
      <c r="F21" s="30">
        <v>0</v>
      </c>
      <c r="G21" s="30">
        <v>0</v>
      </c>
      <c r="H21" s="30">
        <v>15.3</v>
      </c>
      <c r="I21" s="30">
        <v>0</v>
      </c>
      <c r="J21" s="30">
        <f>H21-I21</f>
        <v>15.3</v>
      </c>
      <c r="K21" s="30">
        <v>0</v>
      </c>
    </row>
    <row r="22" spans="1:11" s="23" customFormat="1" x14ac:dyDescent="0.25">
      <c r="A22" s="29" t="s">
        <v>219</v>
      </c>
      <c r="B22" s="29" t="s">
        <v>220</v>
      </c>
      <c r="C22" s="30">
        <v>34.549999999999997</v>
      </c>
      <c r="D22" s="30">
        <v>100</v>
      </c>
      <c r="E22" s="30">
        <f>C22-D22</f>
        <v>-65.45</v>
      </c>
      <c r="F22" s="30">
        <v>64.25</v>
      </c>
      <c r="G22" s="30">
        <v>846.7</v>
      </c>
      <c r="H22" s="30">
        <v>1149.8399999999999</v>
      </c>
      <c r="I22" s="30">
        <v>750</v>
      </c>
      <c r="J22" s="30">
        <f>H22-I22</f>
        <v>399.83999999999992</v>
      </c>
      <c r="K22" s="30">
        <v>750</v>
      </c>
    </row>
    <row r="23" spans="1:11" s="23" customFormat="1" x14ac:dyDescent="0.25">
      <c r="A23" s="29" t="s">
        <v>221</v>
      </c>
      <c r="B23" s="29" t="s">
        <v>222</v>
      </c>
      <c r="C23" s="30">
        <v>0</v>
      </c>
      <c r="D23" s="30">
        <v>75</v>
      </c>
      <c r="E23" s="30">
        <f>C23-D23</f>
        <v>-75</v>
      </c>
      <c r="F23" s="30">
        <v>39.44</v>
      </c>
      <c r="G23" s="30">
        <v>956.65</v>
      </c>
      <c r="H23" s="30">
        <v>587.5</v>
      </c>
      <c r="I23" s="30">
        <v>900</v>
      </c>
      <c r="J23" s="30">
        <f>H23-I23</f>
        <v>-312.5</v>
      </c>
      <c r="K23" s="30">
        <v>900</v>
      </c>
    </row>
    <row r="24" spans="1:11" s="23" customFormat="1" x14ac:dyDescent="0.25">
      <c r="A24" s="29" t="s">
        <v>223</v>
      </c>
      <c r="B24" s="29" t="s">
        <v>224</v>
      </c>
      <c r="C24" s="30">
        <v>108</v>
      </c>
      <c r="D24" s="30">
        <v>0</v>
      </c>
      <c r="E24" s="30">
        <f>C24-D24</f>
        <v>108</v>
      </c>
      <c r="F24" s="30">
        <v>35</v>
      </c>
      <c r="G24" s="30">
        <v>1768</v>
      </c>
      <c r="H24" s="30">
        <v>637</v>
      </c>
      <c r="I24" s="30">
        <v>0</v>
      </c>
      <c r="J24" s="30">
        <f>H24-I24</f>
        <v>637</v>
      </c>
      <c r="K24" s="30">
        <v>0</v>
      </c>
    </row>
    <row r="25" spans="1:11" s="23" customFormat="1" x14ac:dyDescent="0.25">
      <c r="A25" s="29" t="s">
        <v>225</v>
      </c>
      <c r="B25" s="29" t="s">
        <v>226</v>
      </c>
      <c r="C25" s="30">
        <v>75</v>
      </c>
      <c r="D25" s="30">
        <v>0</v>
      </c>
      <c r="E25" s="30">
        <f>C25-D25</f>
        <v>75</v>
      </c>
      <c r="F25" s="30">
        <v>0</v>
      </c>
      <c r="G25" s="30">
        <v>800</v>
      </c>
      <c r="H25" s="30">
        <v>609.5</v>
      </c>
      <c r="I25" s="30">
        <v>0</v>
      </c>
      <c r="J25" s="30">
        <f>H25-I25</f>
        <v>609.5</v>
      </c>
      <c r="K25" s="30">
        <v>0</v>
      </c>
    </row>
    <row r="26" spans="1:11" s="22" customFormat="1" ht="14.4" x14ac:dyDescent="0.3">
      <c r="A26" s="31"/>
      <c r="B26" s="31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25">
      <c r="A27" s="27" t="s">
        <v>38</v>
      </c>
      <c r="B27" s="27" t="s">
        <v>39</v>
      </c>
      <c r="C27" s="33">
        <f>ROUND(SUBTOTAL(9, C8:C26), 5)</f>
        <v>80796.37</v>
      </c>
      <c r="D27" s="33">
        <f>ROUND(SUBTOTAL(9, D8:D26), 5)</f>
        <v>92424</v>
      </c>
      <c r="E27" s="33">
        <f>C27-D27</f>
        <v>-11627.630000000005</v>
      </c>
      <c r="F27" s="33">
        <f>ROUND(SUBTOTAL(9, F8:F26), 5)</f>
        <v>84506.49</v>
      </c>
      <c r="G27" s="33">
        <f>ROUND(SUBTOTAL(9, G8:G26), 5)</f>
        <v>1092351.97</v>
      </c>
      <c r="H27" s="33">
        <f>ROUND(SUBTOTAL(9, H8:H26), 5)</f>
        <v>1010661.46</v>
      </c>
      <c r="I27" s="33">
        <f>ROUND(SUBTOTAL(9, I8:I26), 5)</f>
        <v>1108668</v>
      </c>
      <c r="J27" s="33">
        <f>H27-I27</f>
        <v>-98006.540000000037</v>
      </c>
      <c r="K27" s="33">
        <f>ROUND(SUBTOTAL(9, K8:K26), 5)</f>
        <v>1108668</v>
      </c>
    </row>
    <row r="28" spans="1:11" s="22" customFormat="1" ht="14.4" x14ac:dyDescent="0.3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</row>
    <row r="29" spans="1:11" x14ac:dyDescent="0.25">
      <c r="A29" s="27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s="23" customFormat="1" x14ac:dyDescent="0.25">
      <c r="A30" s="29" t="s">
        <v>227</v>
      </c>
      <c r="B30" s="29" t="s">
        <v>228</v>
      </c>
      <c r="C30" s="30">
        <v>11964.24</v>
      </c>
      <c r="D30" s="30">
        <v>14000</v>
      </c>
      <c r="E30" s="30">
        <f>C30-D30</f>
        <v>-2035.7600000000002</v>
      </c>
      <c r="F30" s="30">
        <v>8625.32</v>
      </c>
      <c r="G30" s="30">
        <v>93677.08</v>
      </c>
      <c r="H30" s="30">
        <v>105711.55</v>
      </c>
      <c r="I30" s="30">
        <v>112708</v>
      </c>
      <c r="J30" s="30">
        <f>H30-I30</f>
        <v>-6996.4499999999971</v>
      </c>
      <c r="K30" s="30">
        <v>112708</v>
      </c>
    </row>
    <row r="31" spans="1:11" s="23" customFormat="1" x14ac:dyDescent="0.25">
      <c r="A31" s="29" t="s">
        <v>229</v>
      </c>
      <c r="B31" s="29" t="s">
        <v>230</v>
      </c>
      <c r="C31" s="30">
        <v>6826.39</v>
      </c>
      <c r="D31" s="30">
        <v>9472</v>
      </c>
      <c r="E31" s="30">
        <f>C31-D31</f>
        <v>-2645.6099999999997</v>
      </c>
      <c r="F31" s="30">
        <v>10816.26</v>
      </c>
      <c r="G31" s="30">
        <v>86832.38</v>
      </c>
      <c r="H31" s="30">
        <v>83158.11</v>
      </c>
      <c r="I31" s="30">
        <v>81554</v>
      </c>
      <c r="J31" s="30">
        <f>H31-I31</f>
        <v>1604.1100000000006</v>
      </c>
      <c r="K31" s="30">
        <v>81554</v>
      </c>
    </row>
    <row r="32" spans="1:11" s="23" customFormat="1" x14ac:dyDescent="0.25">
      <c r="A32" s="29" t="s">
        <v>231</v>
      </c>
      <c r="B32" s="29" t="s">
        <v>232</v>
      </c>
      <c r="C32" s="30">
        <v>4012.63</v>
      </c>
      <c r="D32" s="30">
        <v>4200</v>
      </c>
      <c r="E32" s="30">
        <f>C32-D32</f>
        <v>-187.36999999999989</v>
      </c>
      <c r="F32" s="30">
        <v>3282.88</v>
      </c>
      <c r="G32" s="30">
        <v>31767.86</v>
      </c>
      <c r="H32" s="30">
        <v>38460.1</v>
      </c>
      <c r="I32" s="30">
        <v>35400</v>
      </c>
      <c r="J32" s="30">
        <f>H32-I32</f>
        <v>3060.0999999999985</v>
      </c>
      <c r="K32" s="30">
        <v>35400</v>
      </c>
    </row>
    <row r="33" spans="1:11" s="23" customFormat="1" x14ac:dyDescent="0.25">
      <c r="A33" s="29" t="s">
        <v>390</v>
      </c>
      <c r="B33" s="29" t="s">
        <v>391</v>
      </c>
      <c r="C33" s="30">
        <v>0</v>
      </c>
      <c r="D33" s="30">
        <v>0</v>
      </c>
      <c r="E33" s="30">
        <f>C33-D33</f>
        <v>0</v>
      </c>
      <c r="F33" s="30">
        <v>171</v>
      </c>
      <c r="G33" s="30">
        <v>1260.07</v>
      </c>
      <c r="H33" s="30">
        <v>240.25</v>
      </c>
      <c r="I33" s="30">
        <v>0</v>
      </c>
      <c r="J33" s="30">
        <f>H33-I33</f>
        <v>240.25</v>
      </c>
      <c r="K33" s="30">
        <v>0</v>
      </c>
    </row>
    <row r="34" spans="1:11" s="23" customFormat="1" x14ac:dyDescent="0.25">
      <c r="A34" s="29" t="s">
        <v>233</v>
      </c>
      <c r="B34" s="29" t="s">
        <v>234</v>
      </c>
      <c r="C34" s="30">
        <v>343</v>
      </c>
      <c r="D34" s="30">
        <v>225</v>
      </c>
      <c r="E34" s="30">
        <f>C34-D34</f>
        <v>118</v>
      </c>
      <c r="F34" s="30">
        <v>170</v>
      </c>
      <c r="G34" s="30">
        <v>1761</v>
      </c>
      <c r="H34" s="30">
        <v>2526</v>
      </c>
      <c r="I34" s="30">
        <v>2700</v>
      </c>
      <c r="J34" s="30">
        <f>H34-I34</f>
        <v>-174</v>
      </c>
      <c r="K34" s="30">
        <v>2700</v>
      </c>
    </row>
    <row r="35" spans="1:11" s="23" customFormat="1" x14ac:dyDescent="0.25">
      <c r="A35" s="29" t="s">
        <v>376</v>
      </c>
      <c r="B35" s="29" t="s">
        <v>395</v>
      </c>
      <c r="C35" s="30">
        <v>0</v>
      </c>
      <c r="D35" s="30">
        <v>0</v>
      </c>
      <c r="E35" s="30">
        <f>C35-D35</f>
        <v>0</v>
      </c>
      <c r="F35" s="30">
        <v>785</v>
      </c>
      <c r="G35" s="30">
        <v>1185</v>
      </c>
      <c r="H35" s="30">
        <v>1752.5</v>
      </c>
      <c r="I35" s="30">
        <v>0</v>
      </c>
      <c r="J35" s="30">
        <f>H35-I35</f>
        <v>1752.5</v>
      </c>
      <c r="K35" s="30">
        <v>0</v>
      </c>
    </row>
    <row r="36" spans="1:11" s="23" customFormat="1" x14ac:dyDescent="0.25">
      <c r="A36" s="29" t="s">
        <v>235</v>
      </c>
      <c r="B36" s="29" t="s">
        <v>40</v>
      </c>
      <c r="C36" s="30">
        <v>1323.78</v>
      </c>
      <c r="D36" s="30">
        <v>1174</v>
      </c>
      <c r="E36" s="30">
        <f>C36-D36</f>
        <v>149.77999999999997</v>
      </c>
      <c r="F36" s="30">
        <v>996.67</v>
      </c>
      <c r="G36" s="30">
        <v>13650.36</v>
      </c>
      <c r="H36" s="30">
        <v>19785.580000000002</v>
      </c>
      <c r="I36" s="30">
        <v>14000</v>
      </c>
      <c r="J36" s="30">
        <f>H36-I36</f>
        <v>5785.5800000000017</v>
      </c>
      <c r="K36" s="30">
        <v>14000</v>
      </c>
    </row>
    <row r="37" spans="1:11" s="23" customFormat="1" x14ac:dyDescent="0.25">
      <c r="A37" s="29" t="s">
        <v>236</v>
      </c>
      <c r="B37" s="29" t="s">
        <v>41</v>
      </c>
      <c r="C37" s="30">
        <v>3601.39</v>
      </c>
      <c r="D37" s="30">
        <v>2300</v>
      </c>
      <c r="E37" s="30">
        <f>C37-D37</f>
        <v>1301.3899999999999</v>
      </c>
      <c r="F37" s="30">
        <v>3145.94</v>
      </c>
      <c r="G37" s="30">
        <v>24967.599999999999</v>
      </c>
      <c r="H37" s="30">
        <v>29344.25</v>
      </c>
      <c r="I37" s="30">
        <v>27600</v>
      </c>
      <c r="J37" s="30">
        <f>H37-I37</f>
        <v>1744.25</v>
      </c>
      <c r="K37" s="30">
        <v>27600</v>
      </c>
    </row>
    <row r="38" spans="1:11" s="23" customFormat="1" x14ac:dyDescent="0.25">
      <c r="A38" s="29" t="s">
        <v>237</v>
      </c>
      <c r="B38" s="29" t="s">
        <v>42</v>
      </c>
      <c r="C38" s="30">
        <v>16.190000000000001</v>
      </c>
      <c r="D38" s="30">
        <v>16.899999999999999</v>
      </c>
      <c r="E38" s="30">
        <f>C38-D38</f>
        <v>-0.7099999999999973</v>
      </c>
      <c r="F38" s="30">
        <v>24.05</v>
      </c>
      <c r="G38" s="30">
        <v>331.36</v>
      </c>
      <c r="H38" s="30">
        <v>280.79000000000002</v>
      </c>
      <c r="I38" s="30">
        <v>202.8</v>
      </c>
      <c r="J38" s="30">
        <f>H38-I38</f>
        <v>77.990000000000009</v>
      </c>
      <c r="K38" s="30">
        <v>202.8</v>
      </c>
    </row>
    <row r="39" spans="1:11" s="23" customFormat="1" x14ac:dyDescent="0.25">
      <c r="A39" s="29" t="s">
        <v>238</v>
      </c>
      <c r="B39" s="29" t="s">
        <v>43</v>
      </c>
      <c r="C39" s="30">
        <v>1799.78</v>
      </c>
      <c r="D39" s="30">
        <v>1500</v>
      </c>
      <c r="E39" s="30">
        <f>C39-D39</f>
        <v>299.77999999999997</v>
      </c>
      <c r="F39" s="30">
        <v>2124.34</v>
      </c>
      <c r="G39" s="30">
        <v>17748.36</v>
      </c>
      <c r="H39" s="30">
        <v>18188.96</v>
      </c>
      <c r="I39" s="30">
        <v>18000</v>
      </c>
      <c r="J39" s="30">
        <f>H39-I39</f>
        <v>188.95999999999913</v>
      </c>
      <c r="K39" s="30">
        <v>18000</v>
      </c>
    </row>
    <row r="40" spans="1:11" s="23" customFormat="1" x14ac:dyDescent="0.25">
      <c r="A40" s="29" t="s">
        <v>377</v>
      </c>
      <c r="B40" s="29" t="s">
        <v>44</v>
      </c>
      <c r="C40" s="30">
        <v>0</v>
      </c>
      <c r="D40" s="30">
        <v>65</v>
      </c>
      <c r="E40" s="30">
        <f>C40-D40</f>
        <v>-65</v>
      </c>
      <c r="F40" s="30">
        <v>0</v>
      </c>
      <c r="G40" s="30">
        <v>773.94</v>
      </c>
      <c r="H40" s="30">
        <v>0</v>
      </c>
      <c r="I40" s="30">
        <v>780</v>
      </c>
      <c r="J40" s="30">
        <f>H40-I40</f>
        <v>-780</v>
      </c>
      <c r="K40" s="30">
        <v>780</v>
      </c>
    </row>
    <row r="41" spans="1:11" s="23" customFormat="1" x14ac:dyDescent="0.25">
      <c r="A41" s="29" t="s">
        <v>239</v>
      </c>
      <c r="B41" s="29" t="s">
        <v>45</v>
      </c>
      <c r="C41" s="30">
        <v>57.86</v>
      </c>
      <c r="D41" s="30">
        <v>75</v>
      </c>
      <c r="E41" s="30">
        <f>C41-D41</f>
        <v>-17.14</v>
      </c>
      <c r="F41" s="30">
        <v>55.65</v>
      </c>
      <c r="G41" s="30">
        <v>645.66</v>
      </c>
      <c r="H41" s="30">
        <v>705.68</v>
      </c>
      <c r="I41" s="30">
        <v>900</v>
      </c>
      <c r="J41" s="30">
        <f>H41-I41</f>
        <v>-194.32000000000005</v>
      </c>
      <c r="K41" s="30">
        <v>900</v>
      </c>
    </row>
    <row r="42" spans="1:11" s="23" customFormat="1" x14ac:dyDescent="0.25">
      <c r="A42" s="29" t="s">
        <v>240</v>
      </c>
      <c r="B42" s="29" t="s">
        <v>241</v>
      </c>
      <c r="C42" s="30">
        <v>3818.43</v>
      </c>
      <c r="D42" s="30">
        <v>3500</v>
      </c>
      <c r="E42" s="30">
        <f>C42-D42</f>
        <v>318.42999999999984</v>
      </c>
      <c r="F42" s="30">
        <v>3517.77</v>
      </c>
      <c r="G42" s="30">
        <v>42462.63</v>
      </c>
      <c r="H42" s="30">
        <v>40725.370000000003</v>
      </c>
      <c r="I42" s="30">
        <v>42000</v>
      </c>
      <c r="J42" s="30">
        <f>H42-I42</f>
        <v>-1274.6299999999974</v>
      </c>
      <c r="K42" s="30">
        <v>42000</v>
      </c>
    </row>
    <row r="43" spans="1:11" s="23" customFormat="1" x14ac:dyDescent="0.25">
      <c r="A43" s="29" t="s">
        <v>242</v>
      </c>
      <c r="B43" s="29" t="s">
        <v>243</v>
      </c>
      <c r="C43" s="30">
        <v>390.54</v>
      </c>
      <c r="D43" s="30">
        <v>500</v>
      </c>
      <c r="E43" s="30">
        <f>C43-D43</f>
        <v>-109.45999999999998</v>
      </c>
      <c r="F43" s="30">
        <v>779.11</v>
      </c>
      <c r="G43" s="30">
        <v>7736.35</v>
      </c>
      <c r="H43" s="30">
        <v>4762.66</v>
      </c>
      <c r="I43" s="30">
        <v>6000</v>
      </c>
      <c r="J43" s="30">
        <f>H43-I43</f>
        <v>-1237.3400000000001</v>
      </c>
      <c r="K43" s="30">
        <v>6000</v>
      </c>
    </row>
    <row r="44" spans="1:11" s="23" customFormat="1" x14ac:dyDescent="0.25">
      <c r="A44" s="29" t="s">
        <v>392</v>
      </c>
      <c r="B44" s="29" t="s">
        <v>393</v>
      </c>
      <c r="C44" s="30">
        <v>0</v>
      </c>
      <c r="D44" s="30">
        <v>0</v>
      </c>
      <c r="E44" s="30">
        <f>C44-D44</f>
        <v>0</v>
      </c>
      <c r="F44" s="30">
        <v>583.42999999999995</v>
      </c>
      <c r="G44" s="30">
        <v>2223.4499999999998</v>
      </c>
      <c r="H44" s="30">
        <v>3852.53</v>
      </c>
      <c r="I44" s="30">
        <v>0</v>
      </c>
      <c r="J44" s="30">
        <f>H44-I44</f>
        <v>3852.53</v>
      </c>
      <c r="K44" s="30">
        <v>0</v>
      </c>
    </row>
    <row r="45" spans="1:11" s="23" customFormat="1" x14ac:dyDescent="0.25">
      <c r="A45" s="29" t="s">
        <v>244</v>
      </c>
      <c r="B45" s="29" t="s">
        <v>245</v>
      </c>
      <c r="C45" s="30">
        <v>-1113.54</v>
      </c>
      <c r="D45" s="30">
        <v>1200</v>
      </c>
      <c r="E45" s="30">
        <f>C45-D45</f>
        <v>-2313.54</v>
      </c>
      <c r="F45" s="30">
        <v>891.63</v>
      </c>
      <c r="G45" s="30">
        <v>13717.35</v>
      </c>
      <c r="H45" s="30">
        <v>14506.71</v>
      </c>
      <c r="I45" s="30">
        <v>12800</v>
      </c>
      <c r="J45" s="30">
        <f>H45-I45</f>
        <v>1706.7099999999991</v>
      </c>
      <c r="K45" s="30">
        <v>12800</v>
      </c>
    </row>
    <row r="46" spans="1:11" s="23" customFormat="1" x14ac:dyDescent="0.25">
      <c r="A46" s="29" t="s">
        <v>246</v>
      </c>
      <c r="B46" s="29" t="s">
        <v>247</v>
      </c>
      <c r="C46" s="30">
        <v>120.12</v>
      </c>
      <c r="D46" s="30">
        <v>150</v>
      </c>
      <c r="E46" s="30">
        <f>C46-D46</f>
        <v>-29.879999999999995</v>
      </c>
      <c r="F46" s="30">
        <v>0</v>
      </c>
      <c r="G46" s="30">
        <v>1264.51</v>
      </c>
      <c r="H46" s="30">
        <v>1038.82</v>
      </c>
      <c r="I46" s="30">
        <v>1800</v>
      </c>
      <c r="J46" s="30">
        <f>H46-I46</f>
        <v>-761.18000000000006</v>
      </c>
      <c r="K46" s="30">
        <v>1800</v>
      </c>
    </row>
    <row r="47" spans="1:11" s="23" customFormat="1" x14ac:dyDescent="0.25">
      <c r="A47" s="29" t="s">
        <v>248</v>
      </c>
      <c r="B47" s="29" t="s">
        <v>249</v>
      </c>
      <c r="C47" s="30">
        <v>0</v>
      </c>
      <c r="D47" s="30">
        <v>0</v>
      </c>
      <c r="E47" s="30">
        <f>C47-D47</f>
        <v>0</v>
      </c>
      <c r="F47" s="30">
        <v>0</v>
      </c>
      <c r="G47" s="30">
        <v>615.67999999999995</v>
      </c>
      <c r="H47" s="30">
        <v>716</v>
      </c>
      <c r="I47" s="30">
        <v>120</v>
      </c>
      <c r="J47" s="30">
        <f>H47-I47</f>
        <v>596</v>
      </c>
      <c r="K47" s="30">
        <v>120</v>
      </c>
    </row>
    <row r="48" spans="1:11" s="23" customFormat="1" x14ac:dyDescent="0.25">
      <c r="A48" s="29" t="s">
        <v>346</v>
      </c>
      <c r="B48" s="29" t="s">
        <v>347</v>
      </c>
      <c r="C48" s="30">
        <v>0</v>
      </c>
      <c r="D48" s="30">
        <v>25</v>
      </c>
      <c r="E48" s="30">
        <f>C48-D48</f>
        <v>-25</v>
      </c>
      <c r="F48" s="30">
        <v>0</v>
      </c>
      <c r="G48" s="30">
        <v>857.05</v>
      </c>
      <c r="H48" s="30">
        <v>104.02</v>
      </c>
      <c r="I48" s="30">
        <v>1300</v>
      </c>
      <c r="J48" s="30">
        <f>H48-I48</f>
        <v>-1195.98</v>
      </c>
      <c r="K48" s="30">
        <v>1300</v>
      </c>
    </row>
    <row r="49" spans="1:11" s="23" customFormat="1" x14ac:dyDescent="0.25">
      <c r="A49" s="29" t="s">
        <v>250</v>
      </c>
      <c r="B49" s="29" t="s">
        <v>251</v>
      </c>
      <c r="C49" s="30">
        <v>62.57</v>
      </c>
      <c r="D49" s="30">
        <v>75</v>
      </c>
      <c r="E49" s="30">
        <f>C49-D49</f>
        <v>-12.43</v>
      </c>
      <c r="F49" s="30">
        <v>127.76</v>
      </c>
      <c r="G49" s="30">
        <v>1045.56</v>
      </c>
      <c r="H49" s="30">
        <v>996.3</v>
      </c>
      <c r="I49" s="30">
        <v>900</v>
      </c>
      <c r="J49" s="30">
        <f>H49-I49</f>
        <v>96.299999999999955</v>
      </c>
      <c r="K49" s="30">
        <v>900</v>
      </c>
    </row>
    <row r="50" spans="1:11" s="23" customFormat="1" x14ac:dyDescent="0.25">
      <c r="A50" s="29" t="s">
        <v>472</v>
      </c>
      <c r="B50" s="29" t="s">
        <v>473</v>
      </c>
      <c r="C50" s="30">
        <v>0</v>
      </c>
      <c r="D50" s="30">
        <v>0</v>
      </c>
      <c r="E50" s="30">
        <f>C50-D50</f>
        <v>0</v>
      </c>
      <c r="F50" s="30">
        <v>0</v>
      </c>
      <c r="G50" s="30">
        <v>237.25</v>
      </c>
      <c r="H50" s="30">
        <v>1208.75</v>
      </c>
      <c r="I50" s="30">
        <v>600</v>
      </c>
      <c r="J50" s="30">
        <f>H50-I50</f>
        <v>608.75</v>
      </c>
      <c r="K50" s="30">
        <v>600</v>
      </c>
    </row>
    <row r="51" spans="1:11" s="23" customFormat="1" x14ac:dyDescent="0.25">
      <c r="A51" s="29" t="s">
        <v>378</v>
      </c>
      <c r="B51" s="29" t="s">
        <v>379</v>
      </c>
      <c r="C51" s="30">
        <v>0</v>
      </c>
      <c r="D51" s="30">
        <v>50</v>
      </c>
      <c r="E51" s="30">
        <f>C51-D51</f>
        <v>-50</v>
      </c>
      <c r="F51" s="30">
        <v>0</v>
      </c>
      <c r="G51" s="30">
        <v>532</v>
      </c>
      <c r="H51" s="30">
        <v>0</v>
      </c>
      <c r="I51" s="30">
        <v>600</v>
      </c>
      <c r="J51" s="30">
        <f>H51-I51</f>
        <v>-600</v>
      </c>
      <c r="K51" s="30">
        <v>600</v>
      </c>
    </row>
    <row r="52" spans="1:11" s="23" customFormat="1" x14ac:dyDescent="0.25">
      <c r="A52" s="29" t="s">
        <v>252</v>
      </c>
      <c r="B52" s="29" t="s">
        <v>67</v>
      </c>
      <c r="C52" s="30">
        <v>124.65</v>
      </c>
      <c r="D52" s="30">
        <v>100</v>
      </c>
      <c r="E52" s="30">
        <f>C52-D52</f>
        <v>24.650000000000006</v>
      </c>
      <c r="F52" s="30">
        <v>83.1</v>
      </c>
      <c r="G52" s="30">
        <v>753.05</v>
      </c>
      <c r="H52" s="30">
        <v>1251.3</v>
      </c>
      <c r="I52" s="30">
        <v>1200</v>
      </c>
      <c r="J52" s="30">
        <f>H52-I52</f>
        <v>51.299999999999955</v>
      </c>
      <c r="K52" s="30">
        <v>1200</v>
      </c>
    </row>
    <row r="53" spans="1:11" s="23" customFormat="1" x14ac:dyDescent="0.25">
      <c r="A53" s="29" t="s">
        <v>253</v>
      </c>
      <c r="B53" s="29" t="s">
        <v>254</v>
      </c>
      <c r="C53" s="30">
        <v>113.15</v>
      </c>
      <c r="D53" s="30">
        <v>50</v>
      </c>
      <c r="E53" s="30">
        <f>C53-D53</f>
        <v>63.150000000000006</v>
      </c>
      <c r="F53" s="30">
        <v>100</v>
      </c>
      <c r="G53" s="30">
        <v>706.95</v>
      </c>
      <c r="H53" s="30">
        <v>1627.66</v>
      </c>
      <c r="I53" s="30">
        <v>600</v>
      </c>
      <c r="J53" s="30">
        <f>H53-I53</f>
        <v>1027.6600000000001</v>
      </c>
      <c r="K53" s="30">
        <v>600</v>
      </c>
    </row>
    <row r="54" spans="1:11" s="23" customFormat="1" x14ac:dyDescent="0.25">
      <c r="A54" s="29" t="s">
        <v>255</v>
      </c>
      <c r="B54" s="29" t="s">
        <v>256</v>
      </c>
      <c r="C54" s="30">
        <v>0</v>
      </c>
      <c r="D54" s="30">
        <v>0</v>
      </c>
      <c r="E54" s="30">
        <f>C54-D54</f>
        <v>0</v>
      </c>
      <c r="F54" s="30">
        <v>0</v>
      </c>
      <c r="G54" s="30">
        <v>0</v>
      </c>
      <c r="H54" s="30">
        <v>91.34</v>
      </c>
      <c r="I54" s="30">
        <v>0</v>
      </c>
      <c r="J54" s="30">
        <f>H54-I54</f>
        <v>91.34</v>
      </c>
      <c r="K54" s="30">
        <v>0</v>
      </c>
    </row>
    <row r="55" spans="1:11" s="23" customFormat="1" x14ac:dyDescent="0.25">
      <c r="A55" s="29" t="s">
        <v>257</v>
      </c>
      <c r="B55" s="29" t="s">
        <v>258</v>
      </c>
      <c r="C55" s="30">
        <v>486</v>
      </c>
      <c r="D55" s="30">
        <v>350</v>
      </c>
      <c r="E55" s="30">
        <f>C55-D55</f>
        <v>136</v>
      </c>
      <c r="F55" s="30">
        <v>346.08</v>
      </c>
      <c r="G55" s="30">
        <v>3873.57</v>
      </c>
      <c r="H55" s="30">
        <v>5600.11</v>
      </c>
      <c r="I55" s="30">
        <v>4200</v>
      </c>
      <c r="J55" s="30">
        <f>H55-I55</f>
        <v>1400.1099999999997</v>
      </c>
      <c r="K55" s="30">
        <v>4200</v>
      </c>
    </row>
    <row r="56" spans="1:11" s="23" customFormat="1" x14ac:dyDescent="0.25">
      <c r="A56" s="29" t="s">
        <v>474</v>
      </c>
      <c r="B56" s="29" t="s">
        <v>475</v>
      </c>
      <c r="C56" s="30">
        <v>0</v>
      </c>
      <c r="D56" s="30">
        <v>600</v>
      </c>
      <c r="E56" s="30">
        <f>C56-D56</f>
        <v>-600</v>
      </c>
      <c r="F56" s="30">
        <v>39</v>
      </c>
      <c r="G56" s="30">
        <v>2165.91</v>
      </c>
      <c r="H56" s="30">
        <v>0</v>
      </c>
      <c r="I56" s="30">
        <v>2400</v>
      </c>
      <c r="J56" s="30">
        <f>H56-I56</f>
        <v>-2400</v>
      </c>
      <c r="K56" s="30">
        <v>2400</v>
      </c>
    </row>
    <row r="57" spans="1:11" s="23" customFormat="1" x14ac:dyDescent="0.25">
      <c r="A57" s="29" t="s">
        <v>259</v>
      </c>
      <c r="B57" s="29" t="s">
        <v>260</v>
      </c>
      <c r="C57" s="30">
        <v>0</v>
      </c>
      <c r="D57" s="30">
        <v>0</v>
      </c>
      <c r="E57" s="30">
        <f>C57-D57</f>
        <v>0</v>
      </c>
      <c r="F57" s="30">
        <v>0</v>
      </c>
      <c r="G57" s="30">
        <v>1632.99</v>
      </c>
      <c r="H57" s="30">
        <v>0</v>
      </c>
      <c r="I57" s="30">
        <v>0</v>
      </c>
      <c r="J57" s="30">
        <f>H57-I57</f>
        <v>0</v>
      </c>
      <c r="K57" s="30">
        <v>0</v>
      </c>
    </row>
    <row r="58" spans="1:11" s="23" customFormat="1" x14ac:dyDescent="0.25">
      <c r="A58" s="29" t="s">
        <v>261</v>
      </c>
      <c r="B58" s="29" t="s">
        <v>262</v>
      </c>
      <c r="C58" s="30">
        <v>1000</v>
      </c>
      <c r="D58" s="30">
        <v>200</v>
      </c>
      <c r="E58" s="30">
        <f>C58-D58</f>
        <v>800</v>
      </c>
      <c r="F58" s="30">
        <v>0</v>
      </c>
      <c r="G58" s="30">
        <v>1334.46</v>
      </c>
      <c r="H58" s="30">
        <v>5750.05</v>
      </c>
      <c r="I58" s="30">
        <v>2805</v>
      </c>
      <c r="J58" s="30">
        <f>H58-I58</f>
        <v>2945.05</v>
      </c>
      <c r="K58" s="30">
        <v>2805</v>
      </c>
    </row>
    <row r="59" spans="1:11" s="23" customFormat="1" x14ac:dyDescent="0.25">
      <c r="A59" s="29" t="s">
        <v>263</v>
      </c>
      <c r="B59" s="29" t="s">
        <v>264</v>
      </c>
      <c r="C59" s="30">
        <v>0</v>
      </c>
      <c r="D59" s="30">
        <v>100</v>
      </c>
      <c r="E59" s="30">
        <f>C59-D59</f>
        <v>-100</v>
      </c>
      <c r="F59" s="30">
        <v>72.27</v>
      </c>
      <c r="G59" s="30">
        <v>845.34</v>
      </c>
      <c r="H59" s="30">
        <v>2394.66</v>
      </c>
      <c r="I59" s="30">
        <v>500</v>
      </c>
      <c r="J59" s="30">
        <f>H59-I59</f>
        <v>1894.6599999999999</v>
      </c>
      <c r="K59" s="30">
        <v>500</v>
      </c>
    </row>
    <row r="60" spans="1:11" s="23" customFormat="1" x14ac:dyDescent="0.25">
      <c r="A60" s="29" t="s">
        <v>476</v>
      </c>
      <c r="B60" s="29" t="s">
        <v>477</v>
      </c>
      <c r="C60" s="30">
        <v>0</v>
      </c>
      <c r="D60" s="30">
        <v>0</v>
      </c>
      <c r="E60" s="30">
        <f>C60-D60</f>
        <v>0</v>
      </c>
      <c r="F60" s="30">
        <v>0</v>
      </c>
      <c r="G60" s="30">
        <v>1666.3</v>
      </c>
      <c r="H60" s="30">
        <v>0</v>
      </c>
      <c r="I60" s="30">
        <v>2000</v>
      </c>
      <c r="J60" s="30">
        <f>H60-I60</f>
        <v>-2000</v>
      </c>
      <c r="K60" s="30">
        <v>2000</v>
      </c>
    </row>
    <row r="61" spans="1:11" s="23" customFormat="1" x14ac:dyDescent="0.25">
      <c r="A61" s="29" t="s">
        <v>362</v>
      </c>
      <c r="B61" s="29" t="s">
        <v>363</v>
      </c>
      <c r="C61" s="30">
        <v>12</v>
      </c>
      <c r="D61" s="30">
        <v>0</v>
      </c>
      <c r="E61" s="30">
        <f>C61-D61</f>
        <v>12</v>
      </c>
      <c r="F61" s="30">
        <v>0</v>
      </c>
      <c r="G61" s="30">
        <v>2891.01</v>
      </c>
      <c r="H61" s="30">
        <v>110.1</v>
      </c>
      <c r="I61" s="30">
        <v>2000</v>
      </c>
      <c r="J61" s="30">
        <f>H61-I61</f>
        <v>-1889.9</v>
      </c>
      <c r="K61" s="30">
        <v>2000</v>
      </c>
    </row>
    <row r="62" spans="1:11" x14ac:dyDescent="0.25">
      <c r="A62" s="27" t="s">
        <v>38</v>
      </c>
      <c r="B62" s="27" t="s">
        <v>27</v>
      </c>
      <c r="C62" s="33">
        <f>ROUND(SUBTOTAL(9, C29:C61), 5)</f>
        <v>34959.18</v>
      </c>
      <c r="D62" s="33">
        <f>ROUND(SUBTOTAL(9, D29:D61), 5)</f>
        <v>39927.9</v>
      </c>
      <c r="E62" s="33">
        <f>C62-D62</f>
        <v>-4968.7200000000012</v>
      </c>
      <c r="F62" s="33">
        <f>ROUND(SUBTOTAL(9, F29:F61), 5)</f>
        <v>36737.26</v>
      </c>
      <c r="G62" s="33">
        <f>ROUND(SUBTOTAL(9, G29:G61), 5)</f>
        <v>361162.08</v>
      </c>
      <c r="H62" s="33">
        <f>ROUND(SUBTOTAL(9, H29:H61), 5)</f>
        <v>384890.15</v>
      </c>
      <c r="I62" s="33">
        <f>ROUND(SUBTOTAL(9, I29:I61), 5)</f>
        <v>375669.8</v>
      </c>
      <c r="J62" s="33">
        <f>H62-I62</f>
        <v>9220.3500000000349</v>
      </c>
      <c r="K62" s="33">
        <f>ROUND(SUBTOTAL(9, K29:K61), 5)</f>
        <v>375669.8</v>
      </c>
    </row>
    <row r="63" spans="1:11" s="22" customFormat="1" ht="14.4" x14ac:dyDescent="0.3">
      <c r="A63" s="31"/>
      <c r="B63" s="31"/>
      <c r="C63" s="32"/>
      <c r="D63" s="32"/>
      <c r="E63" s="32"/>
      <c r="F63" s="32"/>
      <c r="G63" s="32"/>
      <c r="H63" s="32"/>
      <c r="I63" s="32"/>
      <c r="J63" s="32"/>
      <c r="K63" s="32"/>
    </row>
    <row r="64" spans="1:11" x14ac:dyDescent="0.25">
      <c r="A64" s="27" t="s">
        <v>38</v>
      </c>
      <c r="B64" s="27" t="s">
        <v>46</v>
      </c>
      <c r="C64" s="33">
        <f>-(ROUND(-C27+C62, 5))</f>
        <v>45837.19</v>
      </c>
      <c r="D64" s="33">
        <f>-(ROUND(-D27+D62, 5))</f>
        <v>52496.1</v>
      </c>
      <c r="E64" s="33">
        <f>C64-D64</f>
        <v>-6658.9099999999962</v>
      </c>
      <c r="F64" s="33">
        <f>-(ROUND(-F27+F62, 5))</f>
        <v>47769.23</v>
      </c>
      <c r="G64" s="33">
        <f>-(ROUND(-G27+G62, 5))</f>
        <v>731189.89</v>
      </c>
      <c r="H64" s="33">
        <f>-(ROUND(-H27+H62, 5))</f>
        <v>625771.31000000006</v>
      </c>
      <c r="I64" s="33">
        <f>-(ROUND(-I27+I62, 5))</f>
        <v>732998.2</v>
      </c>
      <c r="J64" s="33">
        <f>H64-I64</f>
        <v>-107226.8899999999</v>
      </c>
      <c r="K64" s="33">
        <f>-(ROUND(-K27+K62, 5))</f>
        <v>732998.2</v>
      </c>
    </row>
  </sheetData>
  <mergeCells count="6">
    <mergeCell ref="A1:E1"/>
    <mergeCell ref="A6:K6"/>
    <mergeCell ref="A2:K2"/>
    <mergeCell ref="A3:K3"/>
    <mergeCell ref="A4:K4"/>
    <mergeCell ref="A5:K5"/>
  </mergeCells>
  <pageMargins left="0.25" right="0" top="0.5" bottom="0.5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pane ySplit="6" topLeftCell="A7" activePane="bottomLeft" state="frozenSplit"/>
      <selection pane="bottomLeft" activeCell="G20" sqref="G20"/>
    </sheetView>
  </sheetViews>
  <sheetFormatPr defaultRowHeight="13.2" x14ac:dyDescent="0.25"/>
  <cols>
    <col min="1" max="1" width="12" style="24" bestFit="1" customWidth="1"/>
    <col min="2" max="2" width="26.77734375" style="24" bestFit="1" customWidth="1"/>
    <col min="3" max="3" width="10.21875" style="24" bestFit="1" customWidth="1"/>
    <col min="4" max="5" width="9.21875" style="24" bestFit="1" customWidth="1"/>
    <col min="6" max="6" width="12.21875" style="24" bestFit="1" customWidth="1"/>
    <col min="7" max="7" width="10.21875" style="24" bestFit="1" customWidth="1"/>
    <col min="8" max="9" width="11.21875" style="24" bestFit="1" customWidth="1"/>
    <col min="10" max="10" width="10.21875" style="24" bestFit="1" customWidth="1"/>
    <col min="11" max="11" width="11.2187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114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115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49</v>
      </c>
      <c r="I7" s="25" t="s">
        <v>50</v>
      </c>
      <c r="J7" s="25" t="s">
        <v>12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116</v>
      </c>
      <c r="B9" s="29" t="s">
        <v>117</v>
      </c>
      <c r="C9" s="30">
        <v>2331.0500000000002</v>
      </c>
      <c r="D9" s="30">
        <v>3650</v>
      </c>
      <c r="E9" s="30">
        <f>C9-D9</f>
        <v>-1318.9499999999998</v>
      </c>
      <c r="F9" s="30">
        <v>3089.55</v>
      </c>
      <c r="G9" s="30">
        <v>39113.75</v>
      </c>
      <c r="H9" s="30">
        <v>31073.599999999999</v>
      </c>
      <c r="I9" s="30">
        <v>41324</v>
      </c>
      <c r="J9" s="30">
        <f>H9-I9</f>
        <v>-10250.400000000001</v>
      </c>
      <c r="K9" s="30">
        <v>41324</v>
      </c>
    </row>
    <row r="10" spans="1:11" s="23" customFormat="1" x14ac:dyDescent="0.25">
      <c r="A10" s="29" t="s">
        <v>118</v>
      </c>
      <c r="B10" s="29" t="s">
        <v>119</v>
      </c>
      <c r="C10" s="30">
        <v>915</v>
      </c>
      <c r="D10" s="30">
        <v>3710</v>
      </c>
      <c r="E10" s="30">
        <f>C10-D10</f>
        <v>-2795</v>
      </c>
      <c r="F10" s="30">
        <v>2560</v>
      </c>
      <c r="G10" s="30">
        <v>13812.74</v>
      </c>
      <c r="H10" s="30">
        <v>21820.7</v>
      </c>
      <c r="I10" s="30">
        <v>11000</v>
      </c>
      <c r="J10" s="30">
        <f>H10-I10</f>
        <v>10820.7</v>
      </c>
      <c r="K10" s="30">
        <v>11000</v>
      </c>
    </row>
    <row r="11" spans="1:11" s="23" customFormat="1" x14ac:dyDescent="0.25">
      <c r="A11" s="29" t="s">
        <v>415</v>
      </c>
      <c r="B11" s="29" t="s">
        <v>416</v>
      </c>
      <c r="C11" s="30">
        <v>0</v>
      </c>
      <c r="D11" s="30">
        <v>150</v>
      </c>
      <c r="E11" s="30">
        <f>C11-D11</f>
        <v>-150</v>
      </c>
      <c r="F11" s="30">
        <v>0</v>
      </c>
      <c r="G11" s="30">
        <v>0</v>
      </c>
      <c r="H11" s="30">
        <v>0</v>
      </c>
      <c r="I11" s="30">
        <v>1000</v>
      </c>
      <c r="J11" s="30">
        <f>H11-I11</f>
        <v>-1000</v>
      </c>
      <c r="K11" s="30">
        <v>1000</v>
      </c>
    </row>
    <row r="12" spans="1:11" s="23" customFormat="1" x14ac:dyDescent="0.25">
      <c r="A12" s="29" t="s">
        <v>120</v>
      </c>
      <c r="B12" s="29" t="s">
        <v>121</v>
      </c>
      <c r="C12" s="30">
        <v>130.38</v>
      </c>
      <c r="D12" s="30">
        <v>715</v>
      </c>
      <c r="E12" s="30">
        <f>C12-D12</f>
        <v>-584.62</v>
      </c>
      <c r="F12" s="30">
        <v>563</v>
      </c>
      <c r="G12" s="30">
        <v>29697.7</v>
      </c>
      <c r="H12" s="30">
        <v>28135.51</v>
      </c>
      <c r="I12" s="30">
        <v>31815</v>
      </c>
      <c r="J12" s="30">
        <f>H12-I12</f>
        <v>-3679.4900000000016</v>
      </c>
      <c r="K12" s="30">
        <v>31815</v>
      </c>
    </row>
    <row r="13" spans="1:11" s="23" customFormat="1" x14ac:dyDescent="0.25">
      <c r="A13" s="29" t="s">
        <v>122</v>
      </c>
      <c r="B13" s="29" t="s">
        <v>123</v>
      </c>
      <c r="C13" s="30">
        <v>460</v>
      </c>
      <c r="D13" s="30">
        <v>700</v>
      </c>
      <c r="E13" s="30">
        <f>C13-D13</f>
        <v>-240</v>
      </c>
      <c r="F13" s="30">
        <v>1813</v>
      </c>
      <c r="G13" s="30">
        <v>19164.5</v>
      </c>
      <c r="H13" s="30">
        <v>11444.5</v>
      </c>
      <c r="I13" s="30">
        <v>12500</v>
      </c>
      <c r="J13" s="30">
        <f>H13-I13</f>
        <v>-1055.5</v>
      </c>
      <c r="K13" s="30">
        <v>12500</v>
      </c>
    </row>
    <row r="14" spans="1:11" s="23" customFormat="1" x14ac:dyDescent="0.25">
      <c r="A14" s="29" t="s">
        <v>417</v>
      </c>
      <c r="B14" s="29" t="s">
        <v>418</v>
      </c>
      <c r="C14" s="30">
        <v>0</v>
      </c>
      <c r="D14" s="30">
        <v>250</v>
      </c>
      <c r="E14" s="30">
        <f>C14-D14</f>
        <v>-250</v>
      </c>
      <c r="F14" s="30">
        <v>0</v>
      </c>
      <c r="G14" s="30">
        <v>0</v>
      </c>
      <c r="H14" s="30">
        <v>0</v>
      </c>
      <c r="I14" s="30">
        <v>1500</v>
      </c>
      <c r="J14" s="30">
        <f>H14-I14</f>
        <v>-1500</v>
      </c>
      <c r="K14" s="30">
        <v>1500</v>
      </c>
    </row>
    <row r="15" spans="1:11" s="23" customFormat="1" x14ac:dyDescent="0.25">
      <c r="A15" s="29" t="s">
        <v>419</v>
      </c>
      <c r="B15" s="29" t="s">
        <v>420</v>
      </c>
      <c r="C15" s="30">
        <v>0</v>
      </c>
      <c r="D15" s="30">
        <v>3000</v>
      </c>
      <c r="E15" s="30">
        <f>C15-D15</f>
        <v>-3000</v>
      </c>
      <c r="F15" s="30">
        <v>1500</v>
      </c>
      <c r="G15" s="30">
        <v>1587</v>
      </c>
      <c r="H15" s="30">
        <v>3000</v>
      </c>
      <c r="I15" s="30">
        <v>3000</v>
      </c>
      <c r="J15" s="30">
        <f>H15-I15</f>
        <v>0</v>
      </c>
      <c r="K15" s="30">
        <v>3000</v>
      </c>
    </row>
    <row r="16" spans="1:11" s="23" customFormat="1" x14ac:dyDescent="0.25">
      <c r="A16" s="29" t="s">
        <v>124</v>
      </c>
      <c r="B16" s="29" t="s">
        <v>125</v>
      </c>
      <c r="C16" s="30">
        <v>0</v>
      </c>
      <c r="D16" s="30">
        <v>0</v>
      </c>
      <c r="E16" s="30">
        <f>C16-D16</f>
        <v>0</v>
      </c>
      <c r="F16" s="30">
        <v>0</v>
      </c>
      <c r="G16" s="30">
        <v>742</v>
      </c>
      <c r="H16" s="30">
        <v>665</v>
      </c>
      <c r="I16" s="30">
        <v>400</v>
      </c>
      <c r="J16" s="30">
        <f>H16-I16</f>
        <v>265</v>
      </c>
      <c r="K16" s="30">
        <v>400</v>
      </c>
    </row>
    <row r="17" spans="1:11" s="23" customFormat="1" x14ac:dyDescent="0.25">
      <c r="A17" s="29" t="s">
        <v>421</v>
      </c>
      <c r="B17" s="29" t="s">
        <v>422</v>
      </c>
      <c r="C17" s="30">
        <v>0</v>
      </c>
      <c r="D17" s="30">
        <v>25</v>
      </c>
      <c r="E17" s="30">
        <f>C17-D17</f>
        <v>-25</v>
      </c>
      <c r="F17" s="30">
        <v>0</v>
      </c>
      <c r="G17" s="30">
        <v>0</v>
      </c>
      <c r="H17" s="30">
        <v>0</v>
      </c>
      <c r="I17" s="30">
        <v>25</v>
      </c>
      <c r="J17" s="30">
        <f>H17-I17</f>
        <v>-25</v>
      </c>
      <c r="K17" s="30">
        <v>25</v>
      </c>
    </row>
    <row r="18" spans="1:11" s="22" customFormat="1" ht="14.4" x14ac:dyDescent="0.3">
      <c r="A18" s="31"/>
      <c r="B18" s="31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25">
      <c r="A19" s="27" t="s">
        <v>38</v>
      </c>
      <c r="B19" s="27" t="s">
        <v>39</v>
      </c>
      <c r="C19" s="33">
        <f>ROUND(SUBTOTAL(9, C8:C18), 5)</f>
        <v>3836.43</v>
      </c>
      <c r="D19" s="33">
        <f>ROUND(SUBTOTAL(9, D8:D18), 5)</f>
        <v>12200</v>
      </c>
      <c r="E19" s="33">
        <f>C19-D19</f>
        <v>-8363.57</v>
      </c>
      <c r="F19" s="33">
        <f>ROUND(SUBTOTAL(9, F8:F18), 5)</f>
        <v>9525.5499999999993</v>
      </c>
      <c r="G19" s="33">
        <f>ROUND(SUBTOTAL(9, G8:G18), 5)</f>
        <v>104117.69</v>
      </c>
      <c r="H19" s="33">
        <f>ROUND(SUBTOTAL(9, H8:H18), 5)</f>
        <v>96139.31</v>
      </c>
      <c r="I19" s="33">
        <f>ROUND(SUBTOTAL(9, I8:I18), 5)</f>
        <v>102564</v>
      </c>
      <c r="J19" s="33">
        <f>H19-I19</f>
        <v>-6424.6900000000023</v>
      </c>
      <c r="K19" s="33">
        <f>ROUND(SUBTOTAL(9, K8:K18), 5)</f>
        <v>102564</v>
      </c>
    </row>
    <row r="20" spans="1:11" s="22" customFormat="1" ht="14.4" x14ac:dyDescent="0.3">
      <c r="A20" s="31"/>
      <c r="B20" s="31"/>
      <c r="C20" s="32"/>
      <c r="D20" s="32"/>
      <c r="E20" s="32"/>
      <c r="F20" s="32"/>
      <c r="G20" s="32"/>
      <c r="H20" s="32"/>
      <c r="I20" s="32"/>
      <c r="J20" s="32"/>
      <c r="K20" s="32"/>
    </row>
    <row r="21" spans="1:11" x14ac:dyDescent="0.25">
      <c r="A21" s="27" t="s">
        <v>26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23" customFormat="1" x14ac:dyDescent="0.25">
      <c r="A22" s="29" t="s">
        <v>126</v>
      </c>
      <c r="B22" s="29" t="s">
        <v>127</v>
      </c>
      <c r="C22" s="30">
        <v>7204.59</v>
      </c>
      <c r="D22" s="30">
        <v>4801.5</v>
      </c>
      <c r="E22" s="30">
        <f>C22-D22</f>
        <v>2403.09</v>
      </c>
      <c r="F22" s="30">
        <v>-3570.78</v>
      </c>
      <c r="G22" s="30">
        <v>32948.519999999997</v>
      </c>
      <c r="H22" s="30">
        <v>54307.95</v>
      </c>
      <c r="I22" s="30">
        <v>43680</v>
      </c>
      <c r="J22" s="30">
        <f>H22-I22</f>
        <v>10627.949999999997</v>
      </c>
      <c r="K22" s="30">
        <v>43680</v>
      </c>
    </row>
    <row r="23" spans="1:11" s="23" customFormat="1" x14ac:dyDescent="0.25">
      <c r="A23" s="29" t="s">
        <v>694</v>
      </c>
      <c r="B23" s="29" t="s">
        <v>695</v>
      </c>
      <c r="C23" s="30">
        <v>0</v>
      </c>
      <c r="D23" s="30">
        <v>0</v>
      </c>
      <c r="E23" s="30">
        <f>C23-D23</f>
        <v>0</v>
      </c>
      <c r="F23" s="30">
        <v>745.5</v>
      </c>
      <c r="G23" s="30">
        <v>745.5</v>
      </c>
      <c r="H23" s="30">
        <v>0</v>
      </c>
      <c r="I23" s="30">
        <v>0</v>
      </c>
      <c r="J23" s="30">
        <f>H23-I23</f>
        <v>0</v>
      </c>
      <c r="K23" s="30">
        <v>0</v>
      </c>
    </row>
    <row r="24" spans="1:11" s="23" customFormat="1" x14ac:dyDescent="0.25">
      <c r="A24" s="29" t="s">
        <v>128</v>
      </c>
      <c r="B24" s="29" t="s">
        <v>129</v>
      </c>
      <c r="C24" s="30">
        <v>5362.46</v>
      </c>
      <c r="D24" s="30">
        <v>5300</v>
      </c>
      <c r="E24" s="30">
        <f>C24-D24</f>
        <v>62.460000000000036</v>
      </c>
      <c r="F24" s="30">
        <v>5067.6000000000004</v>
      </c>
      <c r="G24" s="30">
        <v>46392.71</v>
      </c>
      <c r="H24" s="30">
        <v>52924.85</v>
      </c>
      <c r="I24" s="30">
        <v>48500</v>
      </c>
      <c r="J24" s="30">
        <f>H24-I24</f>
        <v>4424.8499999999985</v>
      </c>
      <c r="K24" s="30">
        <v>48500</v>
      </c>
    </row>
    <row r="25" spans="1:11" s="23" customFormat="1" x14ac:dyDescent="0.25">
      <c r="A25" s="29" t="s">
        <v>130</v>
      </c>
      <c r="B25" s="29" t="s">
        <v>131</v>
      </c>
      <c r="C25" s="30">
        <v>141</v>
      </c>
      <c r="D25" s="30">
        <v>350</v>
      </c>
      <c r="E25" s="30">
        <f>C25-D25</f>
        <v>-209</v>
      </c>
      <c r="F25" s="30">
        <v>173</v>
      </c>
      <c r="G25" s="30">
        <v>10109</v>
      </c>
      <c r="H25" s="30">
        <v>13287.27</v>
      </c>
      <c r="I25" s="30">
        <v>11025</v>
      </c>
      <c r="J25" s="30">
        <f>H25-I25</f>
        <v>2262.2700000000004</v>
      </c>
      <c r="K25" s="30">
        <v>11025</v>
      </c>
    </row>
    <row r="26" spans="1:11" s="23" customFormat="1" x14ac:dyDescent="0.25">
      <c r="A26" s="29" t="s">
        <v>132</v>
      </c>
      <c r="B26" s="29" t="s">
        <v>133</v>
      </c>
      <c r="C26" s="30">
        <v>891</v>
      </c>
      <c r="D26" s="30">
        <v>400</v>
      </c>
      <c r="E26" s="30">
        <f>C26-D26</f>
        <v>491</v>
      </c>
      <c r="F26" s="30">
        <v>680</v>
      </c>
      <c r="G26" s="30">
        <v>8216</v>
      </c>
      <c r="H26" s="30">
        <v>8055</v>
      </c>
      <c r="I26" s="30">
        <v>7800</v>
      </c>
      <c r="J26" s="30">
        <f>H26-I26</f>
        <v>255</v>
      </c>
      <c r="K26" s="30">
        <v>7800</v>
      </c>
    </row>
    <row r="27" spans="1:11" s="23" customFormat="1" x14ac:dyDescent="0.25">
      <c r="A27" s="29" t="s">
        <v>423</v>
      </c>
      <c r="B27" s="29" t="s">
        <v>424</v>
      </c>
      <c r="C27" s="30">
        <v>0</v>
      </c>
      <c r="D27" s="30">
        <v>75</v>
      </c>
      <c r="E27" s="30">
        <f>C27-D27</f>
        <v>-75</v>
      </c>
      <c r="F27" s="30">
        <v>0</v>
      </c>
      <c r="G27" s="30">
        <v>175</v>
      </c>
      <c r="H27" s="30">
        <v>0</v>
      </c>
      <c r="I27" s="30">
        <v>500</v>
      </c>
      <c r="J27" s="30">
        <f>H27-I27</f>
        <v>-500</v>
      </c>
      <c r="K27" s="30">
        <v>500</v>
      </c>
    </row>
    <row r="28" spans="1:11" s="23" customFormat="1" x14ac:dyDescent="0.25">
      <c r="A28" s="29" t="s">
        <v>134</v>
      </c>
      <c r="B28" s="29" t="s">
        <v>135</v>
      </c>
      <c r="C28" s="30">
        <v>1831.23</v>
      </c>
      <c r="D28" s="30">
        <v>2988</v>
      </c>
      <c r="E28" s="30">
        <f>C28-D28</f>
        <v>-1156.77</v>
      </c>
      <c r="F28" s="30">
        <v>2179</v>
      </c>
      <c r="G28" s="30">
        <v>21353.27</v>
      </c>
      <c r="H28" s="30">
        <v>15318.37</v>
      </c>
      <c r="I28" s="30">
        <v>25896</v>
      </c>
      <c r="J28" s="30">
        <f>H28-I28</f>
        <v>-10577.63</v>
      </c>
      <c r="K28" s="30">
        <v>25896</v>
      </c>
    </row>
    <row r="29" spans="1:11" s="23" customFormat="1" x14ac:dyDescent="0.25">
      <c r="A29" s="29" t="s">
        <v>680</v>
      </c>
      <c r="B29" s="29" t="s">
        <v>681</v>
      </c>
      <c r="C29" s="30">
        <v>172.5</v>
      </c>
      <c r="D29" s="30">
        <v>0</v>
      </c>
      <c r="E29" s="30">
        <f>C29-D29</f>
        <v>172.5</v>
      </c>
      <c r="F29" s="30">
        <v>0</v>
      </c>
      <c r="G29" s="30">
        <v>0</v>
      </c>
      <c r="H29" s="30">
        <v>322.5</v>
      </c>
      <c r="I29" s="30">
        <v>0</v>
      </c>
      <c r="J29" s="30">
        <f>H29-I29</f>
        <v>322.5</v>
      </c>
      <c r="K29" s="30">
        <v>0</v>
      </c>
    </row>
    <row r="30" spans="1:11" s="23" customFormat="1" x14ac:dyDescent="0.25">
      <c r="A30" s="29" t="s">
        <v>335</v>
      </c>
      <c r="B30" s="29" t="s">
        <v>336</v>
      </c>
      <c r="C30" s="30">
        <v>175</v>
      </c>
      <c r="D30" s="30">
        <v>650</v>
      </c>
      <c r="E30" s="30">
        <f>C30-D30</f>
        <v>-475</v>
      </c>
      <c r="F30" s="30">
        <v>1859</v>
      </c>
      <c r="G30" s="30">
        <v>14994</v>
      </c>
      <c r="H30" s="30">
        <v>9232</v>
      </c>
      <c r="I30" s="30">
        <v>11200</v>
      </c>
      <c r="J30" s="30">
        <f>H30-I30</f>
        <v>-1968</v>
      </c>
      <c r="K30" s="30">
        <v>11200</v>
      </c>
    </row>
    <row r="31" spans="1:11" s="23" customFormat="1" x14ac:dyDescent="0.25">
      <c r="A31" s="29" t="s">
        <v>136</v>
      </c>
      <c r="B31" s="29" t="s">
        <v>40</v>
      </c>
      <c r="C31" s="30">
        <v>511.48</v>
      </c>
      <c r="D31" s="30">
        <v>613.71</v>
      </c>
      <c r="E31" s="30">
        <f>C31-D31</f>
        <v>-102.23000000000002</v>
      </c>
      <c r="F31" s="30">
        <v>313.95999999999998</v>
      </c>
      <c r="G31" s="30">
        <v>6464.69</v>
      </c>
      <c r="H31" s="30">
        <v>7162.4</v>
      </c>
      <c r="I31" s="30">
        <v>7364.52</v>
      </c>
      <c r="J31" s="30">
        <f>H31-I31</f>
        <v>-202.1200000000008</v>
      </c>
      <c r="K31" s="30">
        <v>7364.52</v>
      </c>
    </row>
    <row r="32" spans="1:11" s="23" customFormat="1" x14ac:dyDescent="0.25">
      <c r="A32" s="29" t="s">
        <v>137</v>
      </c>
      <c r="B32" s="29" t="s">
        <v>41</v>
      </c>
      <c r="C32" s="30">
        <v>613.38</v>
      </c>
      <c r="D32" s="30">
        <v>565</v>
      </c>
      <c r="E32" s="30">
        <f>C32-D32</f>
        <v>48.379999999999995</v>
      </c>
      <c r="F32" s="30">
        <v>801.87</v>
      </c>
      <c r="G32" s="30">
        <v>7433.55</v>
      </c>
      <c r="H32" s="30">
        <v>6525.76</v>
      </c>
      <c r="I32" s="30">
        <v>4815</v>
      </c>
      <c r="J32" s="30">
        <f>H32-I32</f>
        <v>1710.7600000000002</v>
      </c>
      <c r="K32" s="30">
        <v>4815</v>
      </c>
    </row>
    <row r="33" spans="1:11" s="23" customFormat="1" x14ac:dyDescent="0.25">
      <c r="A33" s="29" t="s">
        <v>138</v>
      </c>
      <c r="B33" s="29" t="s">
        <v>42</v>
      </c>
      <c r="C33" s="30">
        <v>5.9</v>
      </c>
      <c r="D33" s="30">
        <v>12</v>
      </c>
      <c r="E33" s="30">
        <f>C33-D33</f>
        <v>-6.1</v>
      </c>
      <c r="F33" s="30">
        <v>8.94</v>
      </c>
      <c r="G33" s="30">
        <v>154.97999999999999</v>
      </c>
      <c r="H33" s="30">
        <v>122.08</v>
      </c>
      <c r="I33" s="30">
        <v>150</v>
      </c>
      <c r="J33" s="30">
        <f>H33-I33</f>
        <v>-27.92</v>
      </c>
      <c r="K33" s="30">
        <v>150</v>
      </c>
    </row>
    <row r="34" spans="1:11" s="23" customFormat="1" x14ac:dyDescent="0.25">
      <c r="A34" s="29" t="s">
        <v>139</v>
      </c>
      <c r="B34" s="29" t="s">
        <v>43</v>
      </c>
      <c r="C34" s="30">
        <v>1407.6</v>
      </c>
      <c r="D34" s="30">
        <v>1114.18</v>
      </c>
      <c r="E34" s="30">
        <f>C34-D34</f>
        <v>293.41999999999985</v>
      </c>
      <c r="F34" s="30">
        <v>1347.29</v>
      </c>
      <c r="G34" s="30">
        <v>12534.39</v>
      </c>
      <c r="H34" s="30">
        <v>13743.19</v>
      </c>
      <c r="I34" s="30">
        <v>11367.94</v>
      </c>
      <c r="J34" s="30">
        <f>H34-I34</f>
        <v>2375.25</v>
      </c>
      <c r="K34" s="30">
        <v>11367.94</v>
      </c>
    </row>
    <row r="35" spans="1:11" s="23" customFormat="1" x14ac:dyDescent="0.25">
      <c r="A35" s="29" t="s">
        <v>140</v>
      </c>
      <c r="B35" s="29" t="s">
        <v>45</v>
      </c>
      <c r="C35" s="30">
        <v>56.86</v>
      </c>
      <c r="D35" s="30">
        <v>75</v>
      </c>
      <c r="E35" s="30">
        <f>C35-D35</f>
        <v>-18.14</v>
      </c>
      <c r="F35" s="30">
        <v>55.65</v>
      </c>
      <c r="G35" s="30">
        <v>645.62</v>
      </c>
      <c r="H35" s="30">
        <v>701.67</v>
      </c>
      <c r="I35" s="30">
        <v>900</v>
      </c>
      <c r="J35" s="30">
        <f>H35-I35</f>
        <v>-198.33000000000004</v>
      </c>
      <c r="K35" s="30">
        <v>900</v>
      </c>
    </row>
    <row r="36" spans="1:11" s="23" customFormat="1" x14ac:dyDescent="0.25">
      <c r="A36" s="29" t="s">
        <v>141</v>
      </c>
      <c r="B36" s="29" t="s">
        <v>142</v>
      </c>
      <c r="C36" s="30">
        <v>440.19</v>
      </c>
      <c r="D36" s="30">
        <v>1150</v>
      </c>
      <c r="E36" s="30">
        <f>C36-D36</f>
        <v>-709.81</v>
      </c>
      <c r="F36" s="30">
        <v>1407.08</v>
      </c>
      <c r="G36" s="30">
        <v>16261.89</v>
      </c>
      <c r="H36" s="30">
        <v>8943.1299999999992</v>
      </c>
      <c r="I36" s="30">
        <v>15400</v>
      </c>
      <c r="J36" s="30">
        <f>H36-I36</f>
        <v>-6456.8700000000008</v>
      </c>
      <c r="K36" s="30">
        <v>15400</v>
      </c>
    </row>
    <row r="37" spans="1:11" s="23" customFormat="1" x14ac:dyDescent="0.25">
      <c r="A37" s="29" t="s">
        <v>143</v>
      </c>
      <c r="B37" s="29" t="s">
        <v>144</v>
      </c>
      <c r="C37" s="30">
        <v>83.25</v>
      </c>
      <c r="D37" s="30">
        <v>0</v>
      </c>
      <c r="E37" s="30">
        <f>C37-D37</f>
        <v>83.25</v>
      </c>
      <c r="F37" s="30">
        <v>94.66</v>
      </c>
      <c r="G37" s="30">
        <v>3324.79</v>
      </c>
      <c r="H37" s="30">
        <v>4258.2</v>
      </c>
      <c r="I37" s="30">
        <v>1500</v>
      </c>
      <c r="J37" s="30">
        <f>H37-I37</f>
        <v>2758.2</v>
      </c>
      <c r="K37" s="30">
        <v>1500</v>
      </c>
    </row>
    <row r="38" spans="1:11" s="23" customFormat="1" x14ac:dyDescent="0.25">
      <c r="A38" s="29" t="s">
        <v>425</v>
      </c>
      <c r="B38" s="29" t="s">
        <v>426</v>
      </c>
      <c r="C38" s="30">
        <v>0</v>
      </c>
      <c r="D38" s="30">
        <v>0</v>
      </c>
      <c r="E38" s="30">
        <f>C38-D38</f>
        <v>0</v>
      </c>
      <c r="F38" s="30">
        <v>0</v>
      </c>
      <c r="G38" s="30">
        <v>313.24</v>
      </c>
      <c r="H38" s="30">
        <v>228.52</v>
      </c>
      <c r="I38" s="30">
        <v>1100</v>
      </c>
      <c r="J38" s="30">
        <f>H38-I38</f>
        <v>-871.48</v>
      </c>
      <c r="K38" s="30">
        <v>1100</v>
      </c>
    </row>
    <row r="39" spans="1:11" s="23" customFormat="1" x14ac:dyDescent="0.25">
      <c r="A39" s="29" t="s">
        <v>145</v>
      </c>
      <c r="B39" s="29" t="s">
        <v>146</v>
      </c>
      <c r="C39" s="30">
        <v>1160.72</v>
      </c>
      <c r="D39" s="30">
        <v>3760</v>
      </c>
      <c r="E39" s="30">
        <f>C39-D39</f>
        <v>-2599.2799999999997</v>
      </c>
      <c r="F39" s="30">
        <v>293.60000000000002</v>
      </c>
      <c r="G39" s="30">
        <v>11754.34</v>
      </c>
      <c r="H39" s="30">
        <v>22393.46</v>
      </c>
      <c r="I39" s="30">
        <v>11000</v>
      </c>
      <c r="J39" s="30">
        <f>H39-I39</f>
        <v>11393.46</v>
      </c>
      <c r="K39" s="30">
        <v>11000</v>
      </c>
    </row>
    <row r="40" spans="1:11" s="23" customFormat="1" x14ac:dyDescent="0.25">
      <c r="A40" s="29" t="s">
        <v>147</v>
      </c>
      <c r="B40" s="29" t="s">
        <v>67</v>
      </c>
      <c r="C40" s="30">
        <v>41.55</v>
      </c>
      <c r="D40" s="30">
        <v>30</v>
      </c>
      <c r="E40" s="30">
        <f>C40-D40</f>
        <v>11.549999999999997</v>
      </c>
      <c r="F40" s="30">
        <v>41.55</v>
      </c>
      <c r="G40" s="30">
        <v>360.1</v>
      </c>
      <c r="H40" s="30">
        <v>360.1</v>
      </c>
      <c r="I40" s="30">
        <v>360</v>
      </c>
      <c r="J40" s="30">
        <f>H40-I40</f>
        <v>0.10000000000002274</v>
      </c>
      <c r="K40" s="30">
        <v>360</v>
      </c>
    </row>
    <row r="41" spans="1:11" s="23" customFormat="1" x14ac:dyDescent="0.25">
      <c r="A41" s="29" t="s">
        <v>148</v>
      </c>
      <c r="B41" s="29" t="s">
        <v>149</v>
      </c>
      <c r="C41" s="30">
        <v>0</v>
      </c>
      <c r="D41" s="30">
        <v>0</v>
      </c>
      <c r="E41" s="30">
        <f>C41-D41</f>
        <v>0</v>
      </c>
      <c r="F41" s="30">
        <v>10</v>
      </c>
      <c r="G41" s="30">
        <v>70</v>
      </c>
      <c r="H41" s="30">
        <v>70</v>
      </c>
      <c r="I41" s="30">
        <v>100</v>
      </c>
      <c r="J41" s="30">
        <f>H41-I41</f>
        <v>-30</v>
      </c>
      <c r="K41" s="30">
        <v>100</v>
      </c>
    </row>
    <row r="42" spans="1:11" s="23" customFormat="1" x14ac:dyDescent="0.25">
      <c r="A42" s="29" t="s">
        <v>150</v>
      </c>
      <c r="B42" s="29" t="s">
        <v>151</v>
      </c>
      <c r="C42" s="30">
        <v>0</v>
      </c>
      <c r="D42" s="30">
        <v>0</v>
      </c>
      <c r="E42" s="30">
        <f>C42-D42</f>
        <v>0</v>
      </c>
      <c r="F42" s="30">
        <v>0</v>
      </c>
      <c r="G42" s="30">
        <v>455.51</v>
      </c>
      <c r="H42" s="30">
        <v>91.33</v>
      </c>
      <c r="I42" s="30">
        <v>200</v>
      </c>
      <c r="J42" s="30">
        <f>H42-I42</f>
        <v>-108.67</v>
      </c>
      <c r="K42" s="30">
        <v>200</v>
      </c>
    </row>
    <row r="43" spans="1:11" s="23" customFormat="1" x14ac:dyDescent="0.25">
      <c r="A43" s="29" t="s">
        <v>152</v>
      </c>
      <c r="B43" s="29" t="s">
        <v>153</v>
      </c>
      <c r="C43" s="30">
        <v>0</v>
      </c>
      <c r="D43" s="30">
        <v>0</v>
      </c>
      <c r="E43" s="30">
        <f>C43-D43</f>
        <v>0</v>
      </c>
      <c r="F43" s="30">
        <v>0</v>
      </c>
      <c r="G43" s="30">
        <v>6254.15</v>
      </c>
      <c r="H43" s="30">
        <v>1806.75</v>
      </c>
      <c r="I43" s="30">
        <v>1200</v>
      </c>
      <c r="J43" s="30">
        <f>H43-I43</f>
        <v>606.75</v>
      </c>
      <c r="K43" s="30">
        <v>1200</v>
      </c>
    </row>
    <row r="44" spans="1:11" s="23" customFormat="1" x14ac:dyDescent="0.25">
      <c r="A44" s="29" t="s">
        <v>357</v>
      </c>
      <c r="B44" s="29" t="s">
        <v>358</v>
      </c>
      <c r="C44" s="30">
        <v>0</v>
      </c>
      <c r="D44" s="30">
        <v>0</v>
      </c>
      <c r="E44" s="30">
        <f>C44-D44</f>
        <v>0</v>
      </c>
      <c r="F44" s="30">
        <v>0</v>
      </c>
      <c r="G44" s="30">
        <v>447.58</v>
      </c>
      <c r="H44" s="30">
        <v>334.08</v>
      </c>
      <c r="I44" s="30">
        <v>1000</v>
      </c>
      <c r="J44" s="30">
        <f>H44-I44</f>
        <v>-665.92000000000007</v>
      </c>
      <c r="K44" s="30">
        <v>1000</v>
      </c>
    </row>
    <row r="45" spans="1:11" s="23" customFormat="1" x14ac:dyDescent="0.25">
      <c r="A45" s="29" t="s">
        <v>427</v>
      </c>
      <c r="B45" s="29" t="s">
        <v>428</v>
      </c>
      <c r="C45" s="30">
        <v>0</v>
      </c>
      <c r="D45" s="30">
        <v>0</v>
      </c>
      <c r="E45" s="30">
        <f>C45-D45</f>
        <v>0</v>
      </c>
      <c r="F45" s="30">
        <v>0</v>
      </c>
      <c r="G45" s="30">
        <v>225</v>
      </c>
      <c r="H45" s="30">
        <v>753</v>
      </c>
      <c r="I45" s="30">
        <v>1500</v>
      </c>
      <c r="J45" s="30">
        <f>H45-I45</f>
        <v>-747</v>
      </c>
      <c r="K45" s="30">
        <v>1500</v>
      </c>
    </row>
    <row r="46" spans="1:11" s="22" customFormat="1" ht="14.4" x14ac:dyDescent="0.3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x14ac:dyDescent="0.25">
      <c r="A47" s="27" t="s">
        <v>38</v>
      </c>
      <c r="B47" s="27" t="s">
        <v>27</v>
      </c>
      <c r="C47" s="33">
        <f>ROUND(SUBTOTAL(9, C21:C46), 5)</f>
        <v>20098.71</v>
      </c>
      <c r="D47" s="33">
        <f>ROUND(SUBTOTAL(9, D21:D46), 5)</f>
        <v>21884.39</v>
      </c>
      <c r="E47" s="33">
        <f>C47-D47</f>
        <v>-1785.6800000000003</v>
      </c>
      <c r="F47" s="33">
        <f>ROUND(SUBTOTAL(9, F21:F46), 5)</f>
        <v>11507.92</v>
      </c>
      <c r="G47" s="33">
        <f>ROUND(SUBTOTAL(9, G21:G46), 5)</f>
        <v>201633.83</v>
      </c>
      <c r="H47" s="33">
        <f>ROUND(SUBTOTAL(9, H21:H46), 5)</f>
        <v>220941.61</v>
      </c>
      <c r="I47" s="33">
        <f>ROUND(SUBTOTAL(9, I21:I46), 5)</f>
        <v>206558.46</v>
      </c>
      <c r="J47" s="33">
        <f>H47-I47</f>
        <v>14383.149999999994</v>
      </c>
      <c r="K47" s="33">
        <f>ROUND(SUBTOTAL(9, K21:K46), 5)</f>
        <v>206558.46</v>
      </c>
    </row>
    <row r="48" spans="1:11" s="22" customFormat="1" ht="14.4" x14ac:dyDescent="0.3">
      <c r="A48" s="31"/>
      <c r="B48" s="31"/>
      <c r="C48" s="32"/>
      <c r="D48" s="32"/>
      <c r="E48" s="32"/>
      <c r="F48" s="32"/>
      <c r="G48" s="32"/>
      <c r="H48" s="32"/>
      <c r="I48" s="32"/>
      <c r="J48" s="32"/>
      <c r="K48" s="32"/>
    </row>
    <row r="49" spans="1:11" x14ac:dyDescent="0.25">
      <c r="A49" s="27" t="s">
        <v>38</v>
      </c>
      <c r="B49" s="27" t="s">
        <v>46</v>
      </c>
      <c r="C49" s="33">
        <f>-(ROUND(-C19+C47, 5))</f>
        <v>-16262.28</v>
      </c>
      <c r="D49" s="33">
        <f>-(ROUND(-D19+D47, 5))</f>
        <v>-9684.39</v>
      </c>
      <c r="E49" s="33">
        <f>C49-D49</f>
        <v>-6577.8900000000012</v>
      </c>
      <c r="F49" s="33">
        <f>-(ROUND(-F19+F47, 5))</f>
        <v>-1982.37</v>
      </c>
      <c r="G49" s="33">
        <f>-(ROUND(-G19+G47, 5))</f>
        <v>-97516.14</v>
      </c>
      <c r="H49" s="33">
        <f>-(ROUND(-H19+H47, 5))</f>
        <v>-124802.3</v>
      </c>
      <c r="I49" s="33">
        <f>-(ROUND(-I19+I47, 5))</f>
        <v>-103994.46</v>
      </c>
      <c r="J49" s="33">
        <f>H49-I49</f>
        <v>-20807.839999999997</v>
      </c>
      <c r="K49" s="33">
        <f>-(ROUND(-K19+K47, 5))</f>
        <v>-103994.46</v>
      </c>
    </row>
  </sheetData>
  <mergeCells count="6">
    <mergeCell ref="A1:E1"/>
    <mergeCell ref="A6:K6"/>
    <mergeCell ref="A2:K2"/>
    <mergeCell ref="A3:K3"/>
    <mergeCell ref="A4:K4"/>
    <mergeCell ref="A5:K5"/>
  </mergeCells>
  <pageMargins left="0.25" right="0.25" top="0.5" bottom="0.5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pane ySplit="6" topLeftCell="A7" activePane="bottomLeft" state="frozenSplit"/>
      <selection pane="bottomLeft" activeCell="B25" sqref="B25"/>
    </sheetView>
  </sheetViews>
  <sheetFormatPr defaultRowHeight="13.2" x14ac:dyDescent="0.25"/>
  <cols>
    <col min="1" max="1" width="12" style="24" bestFit="1" customWidth="1"/>
    <col min="2" max="2" width="24.6640625" style="24" customWidth="1"/>
    <col min="3" max="4" width="10.21875" style="24" bestFit="1" customWidth="1"/>
    <col min="5" max="5" width="9.21875" style="24" bestFit="1" customWidth="1"/>
    <col min="6" max="6" width="12.21875" style="24" bestFit="1" customWidth="1"/>
    <col min="7" max="9" width="11.21875" style="24" bestFit="1" customWidth="1"/>
    <col min="10" max="10" width="10.21875" style="24" bestFit="1" customWidth="1"/>
    <col min="11" max="11" width="11.21875" style="24" bestFit="1" customWidth="1"/>
    <col min="12" max="16384" width="8.88671875" style="24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686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6.4" x14ac:dyDescent="0.25">
      <c r="A6" s="25" t="s">
        <v>48</v>
      </c>
      <c r="B6" s="26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49</v>
      </c>
      <c r="I6" s="25" t="s">
        <v>50</v>
      </c>
      <c r="J6" s="25" t="s">
        <v>12</v>
      </c>
      <c r="K6" s="25" t="s">
        <v>13</v>
      </c>
    </row>
    <row r="7" spans="1:11" x14ac:dyDescent="0.25">
      <c r="A7" s="27" t="s">
        <v>15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s="23" customFormat="1" x14ac:dyDescent="0.25">
      <c r="A8" s="29" t="s">
        <v>51</v>
      </c>
      <c r="B8" s="29" t="s">
        <v>52</v>
      </c>
      <c r="C8" s="30">
        <v>140</v>
      </c>
      <c r="D8" s="30">
        <v>2500</v>
      </c>
      <c r="E8" s="30">
        <f>C8-D8</f>
        <v>-2360</v>
      </c>
      <c r="F8" s="30">
        <v>1605</v>
      </c>
      <c r="G8" s="30">
        <v>31952.799999999999</v>
      </c>
      <c r="H8" s="30">
        <v>19384.150000000001</v>
      </c>
      <c r="I8" s="30">
        <v>32055</v>
      </c>
      <c r="J8" s="30">
        <f>H8-I8</f>
        <v>-12670.849999999999</v>
      </c>
      <c r="K8" s="30">
        <v>32055</v>
      </c>
    </row>
    <row r="9" spans="1:11" s="23" customFormat="1" x14ac:dyDescent="0.25">
      <c r="A9" s="29" t="s">
        <v>53</v>
      </c>
      <c r="B9" s="29" t="s">
        <v>54</v>
      </c>
      <c r="C9" s="30">
        <v>1024</v>
      </c>
      <c r="D9" s="30">
        <v>2000</v>
      </c>
      <c r="E9" s="30">
        <f>C9-D9</f>
        <v>-976</v>
      </c>
      <c r="F9" s="30">
        <v>1898.6</v>
      </c>
      <c r="G9" s="30">
        <v>26526.07</v>
      </c>
      <c r="H9" s="30">
        <v>14162.1</v>
      </c>
      <c r="I9" s="30">
        <v>27450</v>
      </c>
      <c r="J9" s="30">
        <f>H9-I9</f>
        <v>-13287.9</v>
      </c>
      <c r="K9" s="30">
        <v>27450</v>
      </c>
    </row>
    <row r="10" spans="1:11" s="23" customFormat="1" x14ac:dyDescent="0.25">
      <c r="A10" s="29" t="s">
        <v>674</v>
      </c>
      <c r="B10" s="29" t="s">
        <v>675</v>
      </c>
      <c r="C10" s="30">
        <v>0</v>
      </c>
      <c r="D10" s="30">
        <v>0</v>
      </c>
      <c r="E10" s="30">
        <f>C10-D10</f>
        <v>0</v>
      </c>
      <c r="F10" s="30">
        <v>0</v>
      </c>
      <c r="G10" s="30">
        <v>0</v>
      </c>
      <c r="H10" s="30">
        <v>85</v>
      </c>
      <c r="I10" s="30">
        <v>0</v>
      </c>
      <c r="J10" s="30">
        <f>H10-I10</f>
        <v>85</v>
      </c>
      <c r="K10" s="30">
        <v>0</v>
      </c>
    </row>
    <row r="11" spans="1:11" s="23" customFormat="1" x14ac:dyDescent="0.25">
      <c r="A11" s="29" t="s">
        <v>620</v>
      </c>
      <c r="B11" s="29" t="s">
        <v>621</v>
      </c>
      <c r="C11" s="30">
        <v>0</v>
      </c>
      <c r="D11" s="30">
        <v>0</v>
      </c>
      <c r="E11" s="30">
        <f>C11-D11</f>
        <v>0</v>
      </c>
      <c r="F11" s="30">
        <v>0</v>
      </c>
      <c r="G11" s="30">
        <v>4979.51</v>
      </c>
      <c r="H11" s="30">
        <v>0</v>
      </c>
      <c r="I11" s="30">
        <v>0</v>
      </c>
      <c r="J11" s="30">
        <f>H11-I11</f>
        <v>0</v>
      </c>
      <c r="K11" s="30">
        <v>0</v>
      </c>
    </row>
    <row r="12" spans="1:11" x14ac:dyDescent="0.25">
      <c r="A12" s="27" t="s">
        <v>38</v>
      </c>
      <c r="B12" s="27" t="s">
        <v>39</v>
      </c>
      <c r="C12" s="33">
        <f>ROUND(SUBTOTAL(9, C7:C11), 5)</f>
        <v>1164</v>
      </c>
      <c r="D12" s="33">
        <f>ROUND(SUBTOTAL(9, D7:D11), 5)</f>
        <v>4500</v>
      </c>
      <c r="E12" s="33">
        <f>C12-D12</f>
        <v>-3336</v>
      </c>
      <c r="F12" s="33">
        <f>ROUND(SUBTOTAL(9, F7:F11), 5)</f>
        <v>3503.6</v>
      </c>
      <c r="G12" s="33">
        <f>ROUND(SUBTOTAL(9, G7:G11), 5)</f>
        <v>63458.38</v>
      </c>
      <c r="H12" s="33">
        <f>ROUND(SUBTOTAL(9, H7:H11), 5)</f>
        <v>33631.25</v>
      </c>
      <c r="I12" s="33">
        <f>ROUND(SUBTOTAL(9, I7:I11), 5)</f>
        <v>59505</v>
      </c>
      <c r="J12" s="33">
        <f>H12-I12</f>
        <v>-25873.75</v>
      </c>
      <c r="K12" s="33">
        <f>ROUND(SUBTOTAL(9, K7:K11), 5)</f>
        <v>59505</v>
      </c>
    </row>
    <row r="13" spans="1:11" x14ac:dyDescent="0.25">
      <c r="A13" s="27" t="s">
        <v>26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s="23" customFormat="1" x14ac:dyDescent="0.25">
      <c r="A14" s="29" t="s">
        <v>664</v>
      </c>
      <c r="B14" s="29" t="s">
        <v>665</v>
      </c>
      <c r="C14" s="30">
        <v>173.07</v>
      </c>
      <c r="D14" s="30">
        <v>0</v>
      </c>
      <c r="E14" s="30">
        <f>C14-D14</f>
        <v>173.07</v>
      </c>
      <c r="F14" s="30">
        <v>0</v>
      </c>
      <c r="G14" s="30">
        <v>0</v>
      </c>
      <c r="H14" s="30">
        <v>461.52</v>
      </c>
      <c r="I14" s="30">
        <v>0</v>
      </c>
      <c r="J14" s="30">
        <f>H14-I14</f>
        <v>461.52</v>
      </c>
      <c r="K14" s="30">
        <v>0</v>
      </c>
    </row>
    <row r="15" spans="1:11" s="23" customFormat="1" x14ac:dyDescent="0.25">
      <c r="A15" s="29" t="s">
        <v>55</v>
      </c>
      <c r="B15" s="29" t="s">
        <v>56</v>
      </c>
      <c r="C15" s="30">
        <v>5329</v>
      </c>
      <c r="D15" s="30">
        <v>5200</v>
      </c>
      <c r="E15" s="30">
        <f>C15-D15</f>
        <v>129</v>
      </c>
      <c r="F15" s="30">
        <v>4649</v>
      </c>
      <c r="G15" s="30">
        <v>55376.5</v>
      </c>
      <c r="H15" s="30">
        <v>51121</v>
      </c>
      <c r="I15" s="30">
        <v>68800</v>
      </c>
      <c r="J15" s="30">
        <f>H15-I15</f>
        <v>-17679</v>
      </c>
      <c r="K15" s="30">
        <v>68800</v>
      </c>
    </row>
    <row r="16" spans="1:11" s="23" customFormat="1" x14ac:dyDescent="0.25">
      <c r="A16" s="29" t="s">
        <v>609</v>
      </c>
      <c r="B16" s="29" t="s">
        <v>610</v>
      </c>
      <c r="C16" s="30">
        <v>0</v>
      </c>
      <c r="D16" s="30">
        <v>0</v>
      </c>
      <c r="E16" s="30">
        <f>C16-D16</f>
        <v>0</v>
      </c>
      <c r="F16" s="30">
        <v>0</v>
      </c>
      <c r="G16" s="30">
        <v>9387.08</v>
      </c>
      <c r="H16" s="30">
        <v>730.6</v>
      </c>
      <c r="I16" s="30">
        <v>0</v>
      </c>
      <c r="J16" s="30">
        <f>H16-I16</f>
        <v>730.6</v>
      </c>
      <c r="K16" s="30">
        <v>0</v>
      </c>
    </row>
    <row r="17" spans="1:11" s="23" customFormat="1" x14ac:dyDescent="0.25">
      <c r="A17" s="29" t="s">
        <v>57</v>
      </c>
      <c r="B17" s="29" t="s">
        <v>58</v>
      </c>
      <c r="C17" s="30">
        <v>1745</v>
      </c>
      <c r="D17" s="30">
        <v>950</v>
      </c>
      <c r="E17" s="30">
        <f>C17-D17</f>
        <v>795</v>
      </c>
      <c r="F17" s="30">
        <v>1165</v>
      </c>
      <c r="G17" s="30">
        <v>9410</v>
      </c>
      <c r="H17" s="30">
        <v>11805</v>
      </c>
      <c r="I17" s="30">
        <v>8150</v>
      </c>
      <c r="J17" s="30">
        <f>H17-I17</f>
        <v>3655</v>
      </c>
      <c r="K17" s="30">
        <v>8150</v>
      </c>
    </row>
    <row r="18" spans="1:11" s="23" customFormat="1" x14ac:dyDescent="0.25">
      <c r="A18" s="29" t="s">
        <v>59</v>
      </c>
      <c r="B18" s="29" t="s">
        <v>60</v>
      </c>
      <c r="C18" s="30">
        <v>6143.63</v>
      </c>
      <c r="D18" s="30">
        <v>7900</v>
      </c>
      <c r="E18" s="30">
        <f>C18-D18</f>
        <v>-1756.37</v>
      </c>
      <c r="F18" s="30">
        <v>6530</v>
      </c>
      <c r="G18" s="30">
        <v>55639.5</v>
      </c>
      <c r="H18" s="30">
        <v>59068.04</v>
      </c>
      <c r="I18" s="30">
        <v>64800</v>
      </c>
      <c r="J18" s="30">
        <f>H18-I18</f>
        <v>-5731.9599999999991</v>
      </c>
      <c r="K18" s="30">
        <v>64800</v>
      </c>
    </row>
    <row r="19" spans="1:11" s="23" customFormat="1" x14ac:dyDescent="0.25">
      <c r="A19" s="29" t="s">
        <v>651</v>
      </c>
      <c r="B19" s="29" t="s">
        <v>652</v>
      </c>
      <c r="C19" s="30">
        <v>0</v>
      </c>
      <c r="D19" s="30">
        <v>0</v>
      </c>
      <c r="E19" s="30">
        <f>C19-D19</f>
        <v>0</v>
      </c>
      <c r="F19" s="30">
        <v>0</v>
      </c>
      <c r="G19" s="30">
        <v>0</v>
      </c>
      <c r="H19" s="30">
        <v>35</v>
      </c>
      <c r="I19" s="30">
        <v>0</v>
      </c>
      <c r="J19" s="30">
        <f>H19-I19</f>
        <v>35</v>
      </c>
      <c r="K19" s="30">
        <v>0</v>
      </c>
    </row>
    <row r="20" spans="1:11" s="23" customFormat="1" x14ac:dyDescent="0.25">
      <c r="A20" s="29" t="s">
        <v>61</v>
      </c>
      <c r="B20" s="29" t="s">
        <v>62</v>
      </c>
      <c r="C20" s="30">
        <v>479.5</v>
      </c>
      <c r="D20" s="30">
        <v>1500</v>
      </c>
      <c r="E20" s="30">
        <f>C20-D20</f>
        <v>-1020.5</v>
      </c>
      <c r="F20" s="30">
        <v>1858.5</v>
      </c>
      <c r="G20" s="30">
        <v>19234.84</v>
      </c>
      <c r="H20" s="30">
        <v>12537</v>
      </c>
      <c r="I20" s="30">
        <v>24545</v>
      </c>
      <c r="J20" s="30">
        <f>H20-I20</f>
        <v>-12008</v>
      </c>
      <c r="K20" s="30">
        <v>24545</v>
      </c>
    </row>
    <row r="21" spans="1:11" s="23" customFormat="1" x14ac:dyDescent="0.25">
      <c r="A21" s="29" t="s">
        <v>63</v>
      </c>
      <c r="B21" s="29" t="s">
        <v>43</v>
      </c>
      <c r="C21" s="30">
        <v>1106.6300000000001</v>
      </c>
      <c r="D21" s="30">
        <v>1067</v>
      </c>
      <c r="E21" s="30">
        <f>C21-D21</f>
        <v>39.630000000000109</v>
      </c>
      <c r="F21" s="30">
        <v>1031.78</v>
      </c>
      <c r="G21" s="30">
        <v>10065.91</v>
      </c>
      <c r="H21" s="30">
        <v>10374.530000000001</v>
      </c>
      <c r="I21" s="30">
        <v>12813</v>
      </c>
      <c r="J21" s="30">
        <f>H21-I21</f>
        <v>-2438.4699999999993</v>
      </c>
      <c r="K21" s="30">
        <v>12813</v>
      </c>
    </row>
    <row r="22" spans="1:11" s="23" customFormat="1" x14ac:dyDescent="0.25">
      <c r="A22" s="29" t="s">
        <v>691</v>
      </c>
      <c r="B22" s="29" t="s">
        <v>44</v>
      </c>
      <c r="C22" s="30">
        <v>0</v>
      </c>
      <c r="D22" s="30">
        <v>0</v>
      </c>
      <c r="E22" s="30">
        <f>C22-D22</f>
        <v>0</v>
      </c>
      <c r="F22" s="30">
        <v>3169.55</v>
      </c>
      <c r="G22" s="30">
        <v>3169.55</v>
      </c>
      <c r="H22" s="30">
        <v>0</v>
      </c>
      <c r="I22" s="30">
        <v>0</v>
      </c>
      <c r="J22" s="30">
        <f>H22-I22</f>
        <v>0</v>
      </c>
      <c r="K22" s="30">
        <v>0</v>
      </c>
    </row>
    <row r="23" spans="1:11" s="23" customFormat="1" x14ac:dyDescent="0.25">
      <c r="A23" s="29" t="s">
        <v>64</v>
      </c>
      <c r="B23" s="29" t="s">
        <v>45</v>
      </c>
      <c r="C23" s="30">
        <v>56.85</v>
      </c>
      <c r="D23" s="30">
        <v>57</v>
      </c>
      <c r="E23" s="30">
        <f>C23-D23</f>
        <v>-0.14999999999999858</v>
      </c>
      <c r="F23" s="30">
        <v>55.64</v>
      </c>
      <c r="G23" s="30">
        <v>645.61</v>
      </c>
      <c r="H23" s="30">
        <v>701.58</v>
      </c>
      <c r="I23" s="30">
        <v>684</v>
      </c>
      <c r="J23" s="30">
        <f>H23-I23</f>
        <v>17.580000000000041</v>
      </c>
      <c r="K23" s="30">
        <v>684</v>
      </c>
    </row>
    <row r="24" spans="1:11" s="23" customFormat="1" x14ac:dyDescent="0.25">
      <c r="A24" s="29" t="s">
        <v>65</v>
      </c>
      <c r="B24" s="29" t="s">
        <v>66</v>
      </c>
      <c r="C24" s="30">
        <v>299.99</v>
      </c>
      <c r="D24" s="30">
        <v>500</v>
      </c>
      <c r="E24" s="30">
        <f>C24-D24</f>
        <v>-200.01</v>
      </c>
      <c r="F24" s="30">
        <v>89.88</v>
      </c>
      <c r="G24" s="30">
        <v>7035.79</v>
      </c>
      <c r="H24" s="30">
        <v>7895.01</v>
      </c>
      <c r="I24" s="30">
        <v>7800</v>
      </c>
      <c r="J24" s="30">
        <f>H24-I24</f>
        <v>95.010000000000218</v>
      </c>
      <c r="K24" s="30">
        <v>7800</v>
      </c>
    </row>
    <row r="25" spans="1:11" s="23" customFormat="1" x14ac:dyDescent="0.25">
      <c r="A25" s="29" t="s">
        <v>582</v>
      </c>
      <c r="B25" s="29" t="s">
        <v>583</v>
      </c>
      <c r="C25" s="30">
        <v>0</v>
      </c>
      <c r="D25" s="30">
        <v>0</v>
      </c>
      <c r="E25" s="30">
        <f>C25-D25</f>
        <v>0</v>
      </c>
      <c r="F25" s="30">
        <v>0</v>
      </c>
      <c r="G25" s="30">
        <v>2028.7</v>
      </c>
      <c r="H25" s="30">
        <v>634.22</v>
      </c>
      <c r="I25" s="30">
        <v>0</v>
      </c>
      <c r="J25" s="30">
        <f>H25-I25</f>
        <v>634.22</v>
      </c>
      <c r="K25" s="30">
        <v>0</v>
      </c>
    </row>
    <row r="26" spans="1:11" s="23" customFormat="1" x14ac:dyDescent="0.25">
      <c r="A26" s="29" t="s">
        <v>68</v>
      </c>
      <c r="B26" s="29" t="s">
        <v>69</v>
      </c>
      <c r="C26" s="30">
        <v>0</v>
      </c>
      <c r="D26" s="30">
        <v>10</v>
      </c>
      <c r="E26" s="30">
        <f>C26-D26</f>
        <v>-10</v>
      </c>
      <c r="F26" s="30">
        <v>10</v>
      </c>
      <c r="G26" s="30">
        <v>70</v>
      </c>
      <c r="H26" s="30">
        <v>94.34</v>
      </c>
      <c r="I26" s="30">
        <v>130</v>
      </c>
      <c r="J26" s="30">
        <f>H26-I26</f>
        <v>-35.659999999999997</v>
      </c>
      <c r="K26" s="30">
        <v>130</v>
      </c>
    </row>
    <row r="27" spans="1:11" s="23" customFormat="1" x14ac:dyDescent="0.25">
      <c r="A27" s="29" t="s">
        <v>70</v>
      </c>
      <c r="B27" s="29" t="s">
        <v>71</v>
      </c>
      <c r="C27" s="30">
        <v>0</v>
      </c>
      <c r="D27" s="30">
        <v>0</v>
      </c>
      <c r="E27" s="30">
        <f>C27-D27</f>
        <v>0</v>
      </c>
      <c r="F27" s="30">
        <v>314.58999999999997</v>
      </c>
      <c r="G27" s="30">
        <v>314.58999999999997</v>
      </c>
      <c r="H27" s="30">
        <v>366.33</v>
      </c>
      <c r="I27" s="30">
        <v>395</v>
      </c>
      <c r="J27" s="30">
        <f>H27-I27</f>
        <v>-28.670000000000016</v>
      </c>
      <c r="K27" s="30">
        <v>395</v>
      </c>
    </row>
    <row r="28" spans="1:11" s="23" customFormat="1" x14ac:dyDescent="0.25">
      <c r="A28" s="29" t="s">
        <v>333</v>
      </c>
      <c r="B28" s="29" t="s">
        <v>334</v>
      </c>
      <c r="C28" s="30">
        <v>71.849999999999994</v>
      </c>
      <c r="D28" s="30">
        <v>100</v>
      </c>
      <c r="E28" s="30">
        <f>C28-D28</f>
        <v>-28.150000000000006</v>
      </c>
      <c r="F28" s="30">
        <v>0</v>
      </c>
      <c r="G28" s="30">
        <v>1011.69</v>
      </c>
      <c r="H28" s="30">
        <v>887.39</v>
      </c>
      <c r="I28" s="30">
        <v>1650</v>
      </c>
      <c r="J28" s="30">
        <f>H28-I28</f>
        <v>-762.61</v>
      </c>
      <c r="K28" s="30">
        <v>1650</v>
      </c>
    </row>
    <row r="29" spans="1:11" s="23" customFormat="1" x14ac:dyDescent="0.25">
      <c r="A29" s="29" t="s">
        <v>72</v>
      </c>
      <c r="B29" s="29" t="s">
        <v>73</v>
      </c>
      <c r="C29" s="30">
        <v>0</v>
      </c>
      <c r="D29" s="30">
        <v>0</v>
      </c>
      <c r="E29" s="30">
        <f>C29-D29</f>
        <v>0</v>
      </c>
      <c r="F29" s="30">
        <v>-15727.04</v>
      </c>
      <c r="G29" s="30">
        <v>1259.81</v>
      </c>
      <c r="H29" s="30">
        <v>13665.08</v>
      </c>
      <c r="I29" s="30">
        <v>1200</v>
      </c>
      <c r="J29" s="30">
        <f>H29-I29</f>
        <v>12465.08</v>
      </c>
      <c r="K29" s="30">
        <v>1200</v>
      </c>
    </row>
    <row r="30" spans="1:11" s="23" customFormat="1" x14ac:dyDescent="0.25">
      <c r="A30" s="29" t="s">
        <v>342</v>
      </c>
      <c r="B30" s="29" t="s">
        <v>343</v>
      </c>
      <c r="C30" s="30">
        <v>0</v>
      </c>
      <c r="D30" s="30">
        <v>0</v>
      </c>
      <c r="E30" s="30">
        <f>C30-D30</f>
        <v>0</v>
      </c>
      <c r="F30" s="30">
        <v>0</v>
      </c>
      <c r="G30" s="30">
        <v>134</v>
      </c>
      <c r="H30" s="30">
        <v>30</v>
      </c>
      <c r="I30" s="30">
        <v>150</v>
      </c>
      <c r="J30" s="30">
        <f>H30-I30</f>
        <v>-120</v>
      </c>
      <c r="K30" s="30">
        <v>150</v>
      </c>
    </row>
    <row r="31" spans="1:11" s="23" customFormat="1" x14ac:dyDescent="0.25">
      <c r="A31" s="29" t="s">
        <v>692</v>
      </c>
      <c r="B31" s="29" t="s">
        <v>693</v>
      </c>
      <c r="C31" s="30">
        <v>0</v>
      </c>
      <c r="D31" s="30">
        <v>0</v>
      </c>
      <c r="E31" s="30">
        <f>C31-D31</f>
        <v>0</v>
      </c>
      <c r="F31" s="30">
        <v>-13941.6</v>
      </c>
      <c r="G31" s="30">
        <v>-13941.6</v>
      </c>
      <c r="H31" s="30">
        <v>0</v>
      </c>
      <c r="I31" s="30">
        <v>0</v>
      </c>
      <c r="J31" s="30">
        <f>H31-I31</f>
        <v>0</v>
      </c>
      <c r="K31" s="30">
        <v>0</v>
      </c>
    </row>
    <row r="32" spans="1:11" s="23" customFormat="1" x14ac:dyDescent="0.25">
      <c r="A32" s="29" t="s">
        <v>400</v>
      </c>
      <c r="B32" s="29" t="s">
        <v>401</v>
      </c>
      <c r="C32" s="30">
        <v>0</v>
      </c>
      <c r="D32" s="30">
        <v>0</v>
      </c>
      <c r="E32" s="30">
        <f>C32-D32</f>
        <v>0</v>
      </c>
      <c r="F32" s="30">
        <v>-15464.76</v>
      </c>
      <c r="G32" s="30">
        <v>11714.51</v>
      </c>
      <c r="H32" s="30">
        <v>0</v>
      </c>
      <c r="I32" s="30">
        <v>0</v>
      </c>
      <c r="J32" s="30">
        <f>H32-I32</f>
        <v>0</v>
      </c>
      <c r="K32" s="30">
        <v>0</v>
      </c>
    </row>
    <row r="33" spans="1:11" s="23" customFormat="1" x14ac:dyDescent="0.25">
      <c r="A33" s="29" t="s">
        <v>404</v>
      </c>
      <c r="B33" s="29" t="s">
        <v>405</v>
      </c>
      <c r="C33" s="30">
        <v>858.19</v>
      </c>
      <c r="D33" s="30">
        <v>867.24</v>
      </c>
      <c r="E33" s="30">
        <f>C33-D33</f>
        <v>-9.0499999999999545</v>
      </c>
      <c r="F33" s="30">
        <v>0</v>
      </c>
      <c r="G33" s="30">
        <v>0</v>
      </c>
      <c r="H33" s="30">
        <v>9729.01</v>
      </c>
      <c r="I33" s="30">
        <v>10406.879999999999</v>
      </c>
      <c r="J33" s="30">
        <f>H33-I33</f>
        <v>-677.86999999999898</v>
      </c>
      <c r="K33" s="30">
        <v>10406.879999999999</v>
      </c>
    </row>
    <row r="34" spans="1:11" s="23" customFormat="1" x14ac:dyDescent="0.25">
      <c r="A34" s="29" t="s">
        <v>406</v>
      </c>
      <c r="B34" s="29" t="s">
        <v>407</v>
      </c>
      <c r="C34" s="30">
        <v>0</v>
      </c>
      <c r="D34" s="30">
        <v>0</v>
      </c>
      <c r="E34" s="30">
        <f>C34-D34</f>
        <v>0</v>
      </c>
      <c r="F34" s="30">
        <v>0</v>
      </c>
      <c r="G34" s="30">
        <v>0</v>
      </c>
      <c r="H34" s="30">
        <v>0</v>
      </c>
      <c r="I34" s="30">
        <v>300</v>
      </c>
      <c r="J34" s="30">
        <f>H34-I34</f>
        <v>-300</v>
      </c>
      <c r="K34" s="30">
        <v>300</v>
      </c>
    </row>
    <row r="35" spans="1:11" s="23" customFormat="1" x14ac:dyDescent="0.25">
      <c r="A35" s="29" t="s">
        <v>385</v>
      </c>
      <c r="B35" s="29" t="s">
        <v>386</v>
      </c>
      <c r="C35" s="30">
        <v>0</v>
      </c>
      <c r="D35" s="30">
        <v>0</v>
      </c>
      <c r="E35" s="30">
        <f>C35-D35</f>
        <v>0</v>
      </c>
      <c r="F35" s="30">
        <v>0</v>
      </c>
      <c r="G35" s="30">
        <v>48.2</v>
      </c>
      <c r="H35" s="30">
        <v>159.44999999999999</v>
      </c>
      <c r="I35" s="30">
        <v>0</v>
      </c>
      <c r="J35" s="30">
        <f>H35-I35</f>
        <v>159.44999999999999</v>
      </c>
      <c r="K35" s="30">
        <v>0</v>
      </c>
    </row>
    <row r="36" spans="1:11" s="23" customFormat="1" x14ac:dyDescent="0.25">
      <c r="A36" s="29" t="s">
        <v>408</v>
      </c>
      <c r="B36" s="29" t="s">
        <v>409</v>
      </c>
      <c r="C36" s="30">
        <v>0</v>
      </c>
      <c r="D36" s="30">
        <v>0</v>
      </c>
      <c r="E36" s="30">
        <f>C36-D36</f>
        <v>0</v>
      </c>
      <c r="F36" s="30">
        <v>0</v>
      </c>
      <c r="G36" s="30">
        <v>0</v>
      </c>
      <c r="H36" s="30">
        <v>0</v>
      </c>
      <c r="I36" s="30">
        <v>430</v>
      </c>
      <c r="J36" s="30">
        <f>H36-I36</f>
        <v>-430</v>
      </c>
      <c r="K36" s="30">
        <v>430</v>
      </c>
    </row>
    <row r="37" spans="1:11" x14ac:dyDescent="0.25">
      <c r="A37" s="27" t="s">
        <v>38</v>
      </c>
      <c r="B37" s="27" t="s">
        <v>27</v>
      </c>
      <c r="C37" s="33">
        <f>ROUND(SUBTOTAL(9, C13:C36), 5)</f>
        <v>16263.71</v>
      </c>
      <c r="D37" s="33">
        <f>ROUND(SUBTOTAL(9, D13:D36), 5)</f>
        <v>18151.240000000002</v>
      </c>
      <c r="E37" s="33">
        <f>C37-D37</f>
        <v>-1887.5300000000025</v>
      </c>
      <c r="F37" s="33">
        <f>ROUND(SUBTOTAL(9, F13:F36), 5)</f>
        <v>-26259.46</v>
      </c>
      <c r="G37" s="33">
        <f>ROUND(SUBTOTAL(9, G13:G36), 5)</f>
        <v>172604.68</v>
      </c>
      <c r="H37" s="33">
        <f>ROUND(SUBTOTAL(9, H13:H36), 5)</f>
        <v>180295.1</v>
      </c>
      <c r="I37" s="33">
        <f>ROUND(SUBTOTAL(9, I13:I36), 5)</f>
        <v>202253.88</v>
      </c>
      <c r="J37" s="33">
        <f>H37-I37</f>
        <v>-21958.78</v>
      </c>
      <c r="K37" s="33">
        <f>ROUND(SUBTOTAL(9, K13:K36), 5)</f>
        <v>202253.88</v>
      </c>
    </row>
    <row r="38" spans="1:11" x14ac:dyDescent="0.25">
      <c r="A38" s="27" t="s">
        <v>38</v>
      </c>
      <c r="B38" s="27" t="s">
        <v>46</v>
      </c>
      <c r="C38" s="33">
        <f>-(ROUND(-C12+C37, 5))</f>
        <v>-15099.71</v>
      </c>
      <c r="D38" s="33">
        <f>-(ROUND(-D12+D37, 5))</f>
        <v>-13651.24</v>
      </c>
      <c r="E38" s="33">
        <f>C38-D38</f>
        <v>-1448.4699999999993</v>
      </c>
      <c r="F38" s="33">
        <f>-(ROUND(-F12+F37, 5))</f>
        <v>29763.06</v>
      </c>
      <c r="G38" s="33">
        <f>-(ROUND(-G12+G37, 5))</f>
        <v>-109146.3</v>
      </c>
      <c r="H38" s="33">
        <f>-(ROUND(-H12+H37, 5))</f>
        <v>-146663.85</v>
      </c>
      <c r="I38" s="33">
        <f>-(ROUND(-I12+I37, 5))</f>
        <v>-142748.88</v>
      </c>
      <c r="J38" s="33">
        <f>H38-I38</f>
        <v>-3914.9700000000012</v>
      </c>
      <c r="K38" s="33">
        <f>-(ROUND(-K12+K37, 5))</f>
        <v>-142748.88</v>
      </c>
    </row>
  </sheetData>
  <mergeCells count="5">
    <mergeCell ref="A5:K5"/>
    <mergeCell ref="A1:K1"/>
    <mergeCell ref="A2:K2"/>
    <mergeCell ref="A3:K3"/>
    <mergeCell ref="A4:K4"/>
  </mergeCells>
  <pageMargins left="0.25" right="0" top="0.75" bottom="0.5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pane ySplit="7" topLeftCell="A8" activePane="bottomLeft" state="frozen"/>
      <selection pane="bottomLeft" activeCell="I41" sqref="I41"/>
    </sheetView>
  </sheetViews>
  <sheetFormatPr defaultRowHeight="13.2" x14ac:dyDescent="0.25"/>
  <cols>
    <col min="1" max="1" width="12" style="24" bestFit="1" customWidth="1"/>
    <col min="2" max="2" width="25.21875" style="24" bestFit="1" customWidth="1"/>
    <col min="3" max="4" width="7.88671875" style="24" bestFit="1" customWidth="1"/>
    <col min="5" max="5" width="9.21875" style="24" bestFit="1" customWidth="1"/>
    <col min="6" max="6" width="12.21875" style="24" bestFit="1" customWidth="1"/>
    <col min="7" max="7" width="10.21875" style="24" bestFit="1" customWidth="1"/>
    <col min="8" max="9" width="9.44140625" style="24" bestFit="1" customWidth="1"/>
    <col min="10" max="10" width="10.21875" style="24" bestFit="1" customWidth="1"/>
    <col min="11" max="11" width="9.664062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294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75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49</v>
      </c>
      <c r="I7" s="25" t="s">
        <v>50</v>
      </c>
      <c r="J7" s="25" t="s">
        <v>7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295</v>
      </c>
      <c r="B9" s="29" t="s">
        <v>296</v>
      </c>
      <c r="C9" s="30">
        <v>7173.55</v>
      </c>
      <c r="D9" s="30">
        <v>6500</v>
      </c>
      <c r="E9" s="30">
        <f>C9-D9</f>
        <v>673.55000000000018</v>
      </c>
      <c r="F9" s="30">
        <v>6240</v>
      </c>
      <c r="G9" s="30">
        <v>9345</v>
      </c>
      <c r="H9" s="30">
        <v>10128.549999999999</v>
      </c>
      <c r="I9" s="30">
        <v>9400</v>
      </c>
      <c r="J9" s="30">
        <f>H9-I9</f>
        <v>728.54999999999927</v>
      </c>
      <c r="K9" s="30">
        <v>9400</v>
      </c>
    </row>
    <row r="10" spans="1:11" s="23" customFormat="1" x14ac:dyDescent="0.25">
      <c r="A10" s="29" t="s">
        <v>490</v>
      </c>
      <c r="B10" s="29" t="s">
        <v>491</v>
      </c>
      <c r="C10" s="30">
        <v>55</v>
      </c>
      <c r="D10" s="30">
        <v>0</v>
      </c>
      <c r="E10" s="30">
        <f>C10-D10</f>
        <v>55</v>
      </c>
      <c r="F10" s="30">
        <v>0</v>
      </c>
      <c r="G10" s="30">
        <v>8106.6</v>
      </c>
      <c r="H10" s="30">
        <v>5958.5</v>
      </c>
      <c r="I10" s="30">
        <v>8200</v>
      </c>
      <c r="J10" s="30">
        <f>H10-I10</f>
        <v>-2241.5</v>
      </c>
      <c r="K10" s="30">
        <v>8200</v>
      </c>
    </row>
    <row r="11" spans="1:11" s="23" customFormat="1" x14ac:dyDescent="0.25">
      <c r="A11" s="29" t="s">
        <v>297</v>
      </c>
      <c r="B11" s="29" t="s">
        <v>298</v>
      </c>
      <c r="C11" s="30">
        <v>53.6</v>
      </c>
      <c r="D11" s="30">
        <v>0</v>
      </c>
      <c r="E11" s="30">
        <f>C11-D11</f>
        <v>53.6</v>
      </c>
      <c r="F11" s="30">
        <v>0</v>
      </c>
      <c r="G11" s="30">
        <v>21951.599999999999</v>
      </c>
      <c r="H11" s="30">
        <v>21199.599999999999</v>
      </c>
      <c r="I11" s="30">
        <v>18849</v>
      </c>
      <c r="J11" s="30">
        <f>H11-I11</f>
        <v>2350.5999999999985</v>
      </c>
      <c r="K11" s="30">
        <v>18849</v>
      </c>
    </row>
    <row r="12" spans="1:11" s="23" customFormat="1" x14ac:dyDescent="0.25">
      <c r="A12" s="29" t="s">
        <v>299</v>
      </c>
      <c r="B12" s="29" t="s">
        <v>300</v>
      </c>
      <c r="C12" s="30">
        <v>539.6</v>
      </c>
      <c r="D12" s="30">
        <v>750</v>
      </c>
      <c r="E12" s="30">
        <f>C12-D12</f>
        <v>-210.39999999999998</v>
      </c>
      <c r="F12" s="30">
        <v>0</v>
      </c>
      <c r="G12" s="30">
        <v>108.55</v>
      </c>
      <c r="H12" s="30">
        <v>3498.15</v>
      </c>
      <c r="I12" s="30">
        <v>750</v>
      </c>
      <c r="J12" s="30">
        <f>H12-I12</f>
        <v>2748.15</v>
      </c>
      <c r="K12" s="30">
        <v>750</v>
      </c>
    </row>
    <row r="13" spans="1:11" s="23" customFormat="1" x14ac:dyDescent="0.25">
      <c r="A13" s="29" t="s">
        <v>301</v>
      </c>
      <c r="B13" s="29" t="s">
        <v>302</v>
      </c>
      <c r="C13" s="30">
        <v>500</v>
      </c>
      <c r="D13" s="30">
        <v>500</v>
      </c>
      <c r="E13" s="30">
        <f>C13-D13</f>
        <v>0</v>
      </c>
      <c r="F13" s="30">
        <v>1000</v>
      </c>
      <c r="G13" s="30">
        <v>1000</v>
      </c>
      <c r="H13" s="30">
        <v>600</v>
      </c>
      <c r="I13" s="30">
        <v>1500</v>
      </c>
      <c r="J13" s="30">
        <f>H13-I13</f>
        <v>-900</v>
      </c>
      <c r="K13" s="30">
        <v>1500</v>
      </c>
    </row>
    <row r="14" spans="1:11" s="23" customFormat="1" x14ac:dyDescent="0.25">
      <c r="A14" s="29" t="s">
        <v>492</v>
      </c>
      <c r="B14" s="29" t="s">
        <v>493</v>
      </c>
      <c r="C14" s="30">
        <v>0</v>
      </c>
      <c r="D14" s="30">
        <v>0</v>
      </c>
      <c r="E14" s="30">
        <f>C14-D14</f>
        <v>0</v>
      </c>
      <c r="F14" s="30">
        <v>0</v>
      </c>
      <c r="G14" s="30">
        <v>720</v>
      </c>
      <c r="H14" s="30">
        <v>0</v>
      </c>
      <c r="I14" s="30">
        <v>1000</v>
      </c>
      <c r="J14" s="30">
        <f>H14-I14</f>
        <v>-1000</v>
      </c>
      <c r="K14" s="30">
        <v>1000</v>
      </c>
    </row>
    <row r="15" spans="1:11" s="23" customFormat="1" x14ac:dyDescent="0.25">
      <c r="A15" s="29" t="s">
        <v>494</v>
      </c>
      <c r="B15" s="29" t="s">
        <v>495</v>
      </c>
      <c r="C15" s="30">
        <v>0</v>
      </c>
      <c r="D15" s="30">
        <v>0</v>
      </c>
      <c r="E15" s="30">
        <f>C15-D15</f>
        <v>0</v>
      </c>
      <c r="F15" s="30">
        <v>0</v>
      </c>
      <c r="G15" s="30">
        <v>1000</v>
      </c>
      <c r="H15" s="30">
        <v>1250</v>
      </c>
      <c r="I15" s="30">
        <v>1500</v>
      </c>
      <c r="J15" s="30">
        <f>H15-I15</f>
        <v>-250</v>
      </c>
      <c r="K15" s="30">
        <v>1500</v>
      </c>
    </row>
    <row r="16" spans="1:11" s="23" customFormat="1" x14ac:dyDescent="0.25">
      <c r="A16" s="29" t="s">
        <v>303</v>
      </c>
      <c r="B16" s="29" t="s">
        <v>304</v>
      </c>
      <c r="C16" s="30">
        <v>0</v>
      </c>
      <c r="D16" s="30">
        <v>0</v>
      </c>
      <c r="E16" s="30">
        <f>C16-D16</f>
        <v>0</v>
      </c>
      <c r="F16" s="30">
        <v>0</v>
      </c>
      <c r="G16" s="30">
        <v>687.34</v>
      </c>
      <c r="H16" s="30">
        <v>10</v>
      </c>
      <c r="I16" s="30">
        <v>100</v>
      </c>
      <c r="J16" s="30">
        <f>H16-I16</f>
        <v>-90</v>
      </c>
      <c r="K16" s="30">
        <v>100</v>
      </c>
    </row>
    <row r="17" spans="1:11" s="22" customFormat="1" ht="14.4" x14ac:dyDescent="0.3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27" t="s">
        <v>38</v>
      </c>
      <c r="B18" s="27" t="s">
        <v>39</v>
      </c>
      <c r="C18" s="33">
        <f>ROUND(SUBTOTAL(9, C8:C17), 5)</f>
        <v>8321.75</v>
      </c>
      <c r="D18" s="33">
        <f>ROUND(SUBTOTAL(9, D8:D17), 5)</f>
        <v>7750</v>
      </c>
      <c r="E18" s="33">
        <f>C18-D18</f>
        <v>571.75</v>
      </c>
      <c r="F18" s="33">
        <f>ROUND(SUBTOTAL(9, F8:F17), 5)</f>
        <v>7240</v>
      </c>
      <c r="G18" s="33">
        <f>ROUND(SUBTOTAL(9, G8:G17), 5)</f>
        <v>42919.09</v>
      </c>
      <c r="H18" s="33">
        <f>ROUND(SUBTOTAL(9, H8:H17), 5)</f>
        <v>42644.800000000003</v>
      </c>
      <c r="I18" s="33">
        <f>ROUND(SUBTOTAL(9, I8:I17), 5)</f>
        <v>41299</v>
      </c>
      <c r="J18" s="33">
        <f>H18-I18</f>
        <v>1345.8000000000029</v>
      </c>
      <c r="K18" s="33">
        <f>ROUND(SUBTOTAL(9, K8:K17), 5)</f>
        <v>41299</v>
      </c>
    </row>
    <row r="19" spans="1:11" s="22" customFormat="1" ht="14.4" x14ac:dyDescent="0.3">
      <c r="A19" s="31"/>
      <c r="B19" s="31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27" t="s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s="23" customFormat="1" x14ac:dyDescent="0.25">
      <c r="A21" s="29" t="s">
        <v>340</v>
      </c>
      <c r="B21" s="29" t="s">
        <v>341</v>
      </c>
      <c r="C21" s="30">
        <v>0</v>
      </c>
      <c r="D21" s="30">
        <v>1200</v>
      </c>
      <c r="E21" s="30">
        <f>C21-D21</f>
        <v>-1200</v>
      </c>
      <c r="F21" s="30">
        <v>1730.79</v>
      </c>
      <c r="G21" s="30">
        <v>20653.98</v>
      </c>
      <c r="H21" s="30">
        <v>3461.58</v>
      </c>
      <c r="I21" s="30">
        <v>14400</v>
      </c>
      <c r="J21" s="30">
        <f>H21-I21</f>
        <v>-10938.42</v>
      </c>
      <c r="K21" s="30">
        <v>14400</v>
      </c>
    </row>
    <row r="22" spans="1:11" s="23" customFormat="1" x14ac:dyDescent="0.25">
      <c r="A22" s="29" t="s">
        <v>305</v>
      </c>
      <c r="B22" s="29" t="s">
        <v>306</v>
      </c>
      <c r="C22" s="30">
        <v>836.5</v>
      </c>
      <c r="D22" s="30">
        <v>0</v>
      </c>
      <c r="E22" s="30">
        <f>C22-D22</f>
        <v>836.5</v>
      </c>
      <c r="F22" s="30">
        <v>0</v>
      </c>
      <c r="G22" s="30">
        <v>1251</v>
      </c>
      <c r="H22" s="30">
        <v>6834.25</v>
      </c>
      <c r="I22" s="30">
        <v>2350</v>
      </c>
      <c r="J22" s="30">
        <f>H22-I22</f>
        <v>4484.25</v>
      </c>
      <c r="K22" s="30">
        <v>2350</v>
      </c>
    </row>
    <row r="23" spans="1:11" s="23" customFormat="1" x14ac:dyDescent="0.25">
      <c r="A23" s="29" t="s">
        <v>496</v>
      </c>
      <c r="B23" s="29" t="s">
        <v>497</v>
      </c>
      <c r="C23" s="30">
        <v>0</v>
      </c>
      <c r="D23" s="30">
        <v>0</v>
      </c>
      <c r="E23" s="30">
        <f>C23-D23</f>
        <v>0</v>
      </c>
      <c r="F23" s="30">
        <v>0</v>
      </c>
      <c r="G23" s="30">
        <v>293</v>
      </c>
      <c r="H23" s="30">
        <v>0</v>
      </c>
      <c r="I23" s="30">
        <v>300</v>
      </c>
      <c r="J23" s="30">
        <f>H23-I23</f>
        <v>-300</v>
      </c>
      <c r="K23" s="30">
        <v>300</v>
      </c>
    </row>
    <row r="24" spans="1:11" s="23" customFormat="1" x14ac:dyDescent="0.25">
      <c r="A24" s="29" t="s">
        <v>307</v>
      </c>
      <c r="B24" s="29" t="s">
        <v>308</v>
      </c>
      <c r="C24" s="30">
        <v>0</v>
      </c>
      <c r="D24" s="30">
        <v>0</v>
      </c>
      <c r="E24" s="30">
        <f>C24-D24</f>
        <v>0</v>
      </c>
      <c r="F24" s="30">
        <v>0</v>
      </c>
      <c r="G24" s="30">
        <v>599</v>
      </c>
      <c r="H24" s="30">
        <v>245</v>
      </c>
      <c r="I24" s="30">
        <v>1000</v>
      </c>
      <c r="J24" s="30">
        <f>H24-I24</f>
        <v>-755</v>
      </c>
      <c r="K24" s="30">
        <v>1000</v>
      </c>
    </row>
    <row r="25" spans="1:11" s="23" customFormat="1" x14ac:dyDescent="0.25">
      <c r="A25" s="29" t="s">
        <v>601</v>
      </c>
      <c r="B25" s="29" t="s">
        <v>602</v>
      </c>
      <c r="C25" s="30">
        <v>0</v>
      </c>
      <c r="D25" s="30">
        <v>0</v>
      </c>
      <c r="E25" s="30">
        <f>C25-D25</f>
        <v>0</v>
      </c>
      <c r="F25" s="30">
        <v>0</v>
      </c>
      <c r="G25" s="30">
        <v>0</v>
      </c>
      <c r="H25" s="30">
        <v>104.5</v>
      </c>
      <c r="I25" s="30">
        <v>0</v>
      </c>
      <c r="J25" s="30">
        <f>H25-I25</f>
        <v>104.5</v>
      </c>
      <c r="K25" s="30">
        <v>0</v>
      </c>
    </row>
    <row r="26" spans="1:11" s="23" customFormat="1" x14ac:dyDescent="0.25">
      <c r="A26" s="29" t="s">
        <v>498</v>
      </c>
      <c r="B26" s="29" t="s">
        <v>499</v>
      </c>
      <c r="C26" s="30">
        <v>0</v>
      </c>
      <c r="D26" s="30">
        <v>0</v>
      </c>
      <c r="E26" s="30">
        <f>C26-D26</f>
        <v>0</v>
      </c>
      <c r="F26" s="30">
        <v>0</v>
      </c>
      <c r="G26" s="30">
        <v>1988.5</v>
      </c>
      <c r="H26" s="30">
        <v>1503.25</v>
      </c>
      <c r="I26" s="30">
        <v>1000</v>
      </c>
      <c r="J26" s="30">
        <f>H26-I26</f>
        <v>503.25</v>
      </c>
      <c r="K26" s="30">
        <v>1000</v>
      </c>
    </row>
    <row r="27" spans="1:11" s="23" customFormat="1" x14ac:dyDescent="0.25">
      <c r="A27" s="29" t="s">
        <v>309</v>
      </c>
      <c r="B27" s="29" t="s">
        <v>310</v>
      </c>
      <c r="C27" s="30">
        <v>0</v>
      </c>
      <c r="D27" s="30">
        <v>0</v>
      </c>
      <c r="E27" s="30">
        <f>C27-D27</f>
        <v>0</v>
      </c>
      <c r="F27" s="30">
        <v>0</v>
      </c>
      <c r="G27" s="30">
        <v>750.5</v>
      </c>
      <c r="H27" s="30">
        <v>1554.5</v>
      </c>
      <c r="I27" s="30">
        <v>1000</v>
      </c>
      <c r="J27" s="30">
        <f>H27-I27</f>
        <v>554.5</v>
      </c>
      <c r="K27" s="30">
        <v>1000</v>
      </c>
    </row>
    <row r="28" spans="1:11" s="23" customFormat="1" x14ac:dyDescent="0.25">
      <c r="A28" s="29" t="s">
        <v>500</v>
      </c>
      <c r="B28" s="29" t="s">
        <v>501</v>
      </c>
      <c r="C28" s="30">
        <v>0</v>
      </c>
      <c r="D28" s="30">
        <v>0</v>
      </c>
      <c r="E28" s="30">
        <f>C28-D28</f>
        <v>0</v>
      </c>
      <c r="F28" s="30">
        <v>75</v>
      </c>
      <c r="G28" s="30">
        <v>6043</v>
      </c>
      <c r="H28" s="30">
        <v>6244.51</v>
      </c>
      <c r="I28" s="30">
        <v>4200</v>
      </c>
      <c r="J28" s="30">
        <f>H28-I28</f>
        <v>2044.5100000000002</v>
      </c>
      <c r="K28" s="30">
        <v>4200</v>
      </c>
    </row>
    <row r="29" spans="1:11" s="23" customFormat="1" x14ac:dyDescent="0.25">
      <c r="A29" s="29" t="s">
        <v>311</v>
      </c>
      <c r="B29" s="29" t="s">
        <v>312</v>
      </c>
      <c r="C29" s="30">
        <v>0</v>
      </c>
      <c r="D29" s="30">
        <v>0</v>
      </c>
      <c r="E29" s="30">
        <f>C29-D29</f>
        <v>0</v>
      </c>
      <c r="F29" s="30">
        <v>0</v>
      </c>
      <c r="G29" s="30">
        <v>170</v>
      </c>
      <c r="H29" s="30">
        <v>70</v>
      </c>
      <c r="I29" s="30">
        <v>0</v>
      </c>
      <c r="J29" s="30">
        <f>H29-I29</f>
        <v>70</v>
      </c>
      <c r="K29" s="30">
        <v>0</v>
      </c>
    </row>
    <row r="30" spans="1:11" s="23" customFormat="1" x14ac:dyDescent="0.25">
      <c r="A30" s="29" t="s">
        <v>603</v>
      </c>
      <c r="B30" s="29" t="s">
        <v>40</v>
      </c>
      <c r="C30" s="30">
        <v>0</v>
      </c>
      <c r="D30" s="30">
        <v>0</v>
      </c>
      <c r="E30" s="30">
        <f>C30-D30</f>
        <v>0</v>
      </c>
      <c r="F30" s="30">
        <v>0</v>
      </c>
      <c r="G30" s="30">
        <v>1285.5899999999999</v>
      </c>
      <c r="H30" s="30">
        <v>0</v>
      </c>
      <c r="I30" s="30">
        <v>0</v>
      </c>
      <c r="J30" s="30">
        <f>H30-I30</f>
        <v>0</v>
      </c>
      <c r="K30" s="30">
        <v>0</v>
      </c>
    </row>
    <row r="31" spans="1:11" s="23" customFormat="1" x14ac:dyDescent="0.25">
      <c r="A31" s="29" t="s">
        <v>604</v>
      </c>
      <c r="B31" s="29" t="s">
        <v>42</v>
      </c>
      <c r="C31" s="30">
        <v>0</v>
      </c>
      <c r="D31" s="30">
        <v>0</v>
      </c>
      <c r="E31" s="30">
        <f>C31-D31</f>
        <v>0</v>
      </c>
      <c r="F31" s="30">
        <v>0</v>
      </c>
      <c r="G31" s="30">
        <v>27.42</v>
      </c>
      <c r="H31" s="30">
        <v>0</v>
      </c>
      <c r="I31" s="30">
        <v>0</v>
      </c>
      <c r="J31" s="30">
        <f>H31-I31</f>
        <v>0</v>
      </c>
      <c r="K31" s="30">
        <v>0</v>
      </c>
    </row>
    <row r="32" spans="1:11" s="23" customFormat="1" x14ac:dyDescent="0.25">
      <c r="A32" s="29" t="s">
        <v>313</v>
      </c>
      <c r="B32" s="29" t="s">
        <v>43</v>
      </c>
      <c r="C32" s="30">
        <v>0</v>
      </c>
      <c r="D32" s="30">
        <v>91.8</v>
      </c>
      <c r="E32" s="30">
        <f>C32-D32</f>
        <v>-91.8</v>
      </c>
      <c r="F32" s="30">
        <v>0</v>
      </c>
      <c r="G32" s="30">
        <v>2264.21</v>
      </c>
      <c r="H32" s="30">
        <v>729.38</v>
      </c>
      <c r="I32" s="30">
        <v>1851.34</v>
      </c>
      <c r="J32" s="30">
        <f>H32-I32</f>
        <v>-1121.96</v>
      </c>
      <c r="K32" s="30">
        <v>1851.34</v>
      </c>
    </row>
    <row r="33" spans="1:11" s="23" customFormat="1" x14ac:dyDescent="0.25">
      <c r="A33" s="29" t="s">
        <v>314</v>
      </c>
      <c r="B33" s="29" t="s">
        <v>45</v>
      </c>
      <c r="C33" s="30">
        <v>56.85</v>
      </c>
      <c r="D33" s="30">
        <v>51</v>
      </c>
      <c r="E33" s="30">
        <f>C33-D33</f>
        <v>5.8500000000000014</v>
      </c>
      <c r="F33" s="30">
        <v>55.65</v>
      </c>
      <c r="G33" s="30">
        <v>645.62</v>
      </c>
      <c r="H33" s="30">
        <v>701.62</v>
      </c>
      <c r="I33" s="30">
        <v>612</v>
      </c>
      <c r="J33" s="30">
        <f>H33-I33</f>
        <v>89.62</v>
      </c>
      <c r="K33" s="30">
        <v>612</v>
      </c>
    </row>
    <row r="34" spans="1:11" s="23" customFormat="1" x14ac:dyDescent="0.25">
      <c r="A34" s="29" t="s">
        <v>315</v>
      </c>
      <c r="B34" s="29" t="s">
        <v>316</v>
      </c>
      <c r="C34" s="30">
        <v>76.62</v>
      </c>
      <c r="D34" s="30">
        <v>500</v>
      </c>
      <c r="E34" s="30">
        <f>C34-D34</f>
        <v>-423.38</v>
      </c>
      <c r="F34" s="30">
        <v>108.84</v>
      </c>
      <c r="G34" s="30">
        <v>868.97</v>
      </c>
      <c r="H34" s="30">
        <v>636.58000000000004</v>
      </c>
      <c r="I34" s="30">
        <v>900</v>
      </c>
      <c r="J34" s="30">
        <f>H34-I34</f>
        <v>-263.41999999999996</v>
      </c>
      <c r="K34" s="30">
        <v>900</v>
      </c>
    </row>
    <row r="35" spans="1:11" s="23" customFormat="1" x14ac:dyDescent="0.25">
      <c r="A35" s="29" t="s">
        <v>348</v>
      </c>
      <c r="B35" s="29" t="s">
        <v>349</v>
      </c>
      <c r="C35" s="30">
        <v>0</v>
      </c>
      <c r="D35" s="30">
        <v>0</v>
      </c>
      <c r="E35" s="30">
        <f>C35-D35</f>
        <v>0</v>
      </c>
      <c r="F35" s="30">
        <v>0</v>
      </c>
      <c r="G35" s="30">
        <v>972.65</v>
      </c>
      <c r="H35" s="30">
        <v>285.33</v>
      </c>
      <c r="I35" s="30">
        <v>900</v>
      </c>
      <c r="J35" s="30">
        <f>H35-I35</f>
        <v>-614.67000000000007</v>
      </c>
      <c r="K35" s="30">
        <v>900</v>
      </c>
    </row>
    <row r="36" spans="1:11" s="23" customFormat="1" x14ac:dyDescent="0.25">
      <c r="A36" s="29" t="s">
        <v>502</v>
      </c>
      <c r="B36" s="29" t="s">
        <v>503</v>
      </c>
      <c r="C36" s="30">
        <v>16.88</v>
      </c>
      <c r="D36" s="30">
        <v>0</v>
      </c>
      <c r="E36" s="30">
        <f>C36-D36</f>
        <v>16.88</v>
      </c>
      <c r="F36" s="30">
        <v>0</v>
      </c>
      <c r="G36" s="30">
        <v>39.42</v>
      </c>
      <c r="H36" s="30">
        <v>399.34</v>
      </c>
      <c r="I36" s="30">
        <v>200</v>
      </c>
      <c r="J36" s="30">
        <f>H36-I36</f>
        <v>199.33999999999997</v>
      </c>
      <c r="K36" s="30">
        <v>200</v>
      </c>
    </row>
    <row r="37" spans="1:11" s="23" customFormat="1" x14ac:dyDescent="0.25">
      <c r="A37" s="29" t="s">
        <v>594</v>
      </c>
      <c r="B37" s="29" t="s">
        <v>595</v>
      </c>
      <c r="C37" s="30">
        <v>0</v>
      </c>
      <c r="D37" s="30">
        <v>0</v>
      </c>
      <c r="E37" s="30">
        <f>C37-D37</f>
        <v>0</v>
      </c>
      <c r="F37" s="30">
        <v>0</v>
      </c>
      <c r="G37" s="30">
        <v>0</v>
      </c>
      <c r="H37" s="30">
        <v>855.39</v>
      </c>
      <c r="I37" s="30">
        <v>0</v>
      </c>
      <c r="J37" s="30">
        <f>H37-I37</f>
        <v>855.39</v>
      </c>
      <c r="K37" s="30">
        <v>0</v>
      </c>
    </row>
    <row r="38" spans="1:11" s="23" customFormat="1" x14ac:dyDescent="0.25">
      <c r="A38" s="29" t="s">
        <v>317</v>
      </c>
      <c r="B38" s="29" t="s">
        <v>318</v>
      </c>
      <c r="C38" s="30">
        <v>0</v>
      </c>
      <c r="D38" s="30">
        <v>2000</v>
      </c>
      <c r="E38" s="30">
        <f>C38-D38</f>
        <v>-2000</v>
      </c>
      <c r="F38" s="30">
        <v>0</v>
      </c>
      <c r="G38" s="30">
        <v>446.05</v>
      </c>
      <c r="H38" s="30">
        <v>2468.88</v>
      </c>
      <c r="I38" s="30">
        <v>2000</v>
      </c>
      <c r="J38" s="30">
        <f>H38-I38</f>
        <v>468.88000000000011</v>
      </c>
      <c r="K38" s="30">
        <v>2000</v>
      </c>
    </row>
    <row r="39" spans="1:11" s="23" customFormat="1" x14ac:dyDescent="0.25">
      <c r="A39" s="29" t="s">
        <v>504</v>
      </c>
      <c r="B39" s="29" t="s">
        <v>505</v>
      </c>
      <c r="C39" s="30">
        <v>0</v>
      </c>
      <c r="D39" s="30">
        <v>0</v>
      </c>
      <c r="E39" s="30">
        <f>C39-D39</f>
        <v>0</v>
      </c>
      <c r="F39" s="30">
        <v>0</v>
      </c>
      <c r="G39" s="30">
        <v>5976.92</v>
      </c>
      <c r="H39" s="30">
        <v>6759.2</v>
      </c>
      <c r="I39" s="30">
        <v>5500</v>
      </c>
      <c r="J39" s="30">
        <f>H39-I39</f>
        <v>1259.1999999999998</v>
      </c>
      <c r="K39" s="30">
        <v>5500</v>
      </c>
    </row>
    <row r="40" spans="1:11" s="23" customFormat="1" x14ac:dyDescent="0.25">
      <c r="A40" s="29" t="s">
        <v>506</v>
      </c>
      <c r="B40" s="29" t="s">
        <v>507</v>
      </c>
      <c r="C40" s="30">
        <v>0</v>
      </c>
      <c r="D40" s="30">
        <v>0</v>
      </c>
      <c r="E40" s="30">
        <f>C40-D40</f>
        <v>0</v>
      </c>
      <c r="F40" s="30">
        <v>0</v>
      </c>
      <c r="G40" s="30">
        <v>2867.05</v>
      </c>
      <c r="H40" s="30">
        <v>0</v>
      </c>
      <c r="I40" s="30">
        <v>2500</v>
      </c>
      <c r="J40" s="30">
        <f>H40-I40</f>
        <v>-2500</v>
      </c>
      <c r="K40" s="30">
        <v>2500</v>
      </c>
    </row>
    <row r="41" spans="1:11" s="23" customFormat="1" x14ac:dyDescent="0.25">
      <c r="A41" s="29" t="s">
        <v>508</v>
      </c>
      <c r="B41" s="29" t="s">
        <v>509</v>
      </c>
      <c r="C41" s="30">
        <v>0</v>
      </c>
      <c r="D41" s="30">
        <v>0</v>
      </c>
      <c r="E41" s="30">
        <f>C41-D41</f>
        <v>0</v>
      </c>
      <c r="F41" s="30">
        <v>0</v>
      </c>
      <c r="G41" s="30">
        <v>587.89</v>
      </c>
      <c r="H41" s="30">
        <v>767.03</v>
      </c>
      <c r="I41" s="30">
        <v>812</v>
      </c>
      <c r="J41" s="30">
        <f>H41-I41</f>
        <v>-44.970000000000027</v>
      </c>
      <c r="K41" s="30">
        <v>812</v>
      </c>
    </row>
    <row r="42" spans="1:11" s="23" customFormat="1" x14ac:dyDescent="0.25">
      <c r="A42" s="29" t="s">
        <v>510</v>
      </c>
      <c r="B42" s="29" t="s">
        <v>511</v>
      </c>
      <c r="C42" s="30">
        <v>0</v>
      </c>
      <c r="D42" s="30">
        <v>0</v>
      </c>
      <c r="E42" s="30">
        <f>C42-D42</f>
        <v>0</v>
      </c>
      <c r="F42" s="30">
        <v>0</v>
      </c>
      <c r="G42" s="30">
        <v>2040.33</v>
      </c>
      <c r="H42" s="30">
        <v>1466.42</v>
      </c>
      <c r="I42" s="30">
        <v>2200</v>
      </c>
      <c r="J42" s="30">
        <f>H42-I42</f>
        <v>-733.57999999999993</v>
      </c>
      <c r="K42" s="30">
        <v>2200</v>
      </c>
    </row>
    <row r="43" spans="1:11" s="23" customFormat="1" x14ac:dyDescent="0.25">
      <c r="A43" s="29" t="s">
        <v>672</v>
      </c>
      <c r="B43" s="29" t="s">
        <v>673</v>
      </c>
      <c r="C43" s="30">
        <v>0</v>
      </c>
      <c r="D43" s="30">
        <v>0</v>
      </c>
      <c r="E43" s="30">
        <f>C43-D43</f>
        <v>0</v>
      </c>
      <c r="F43" s="30">
        <v>0</v>
      </c>
      <c r="G43" s="30">
        <v>0</v>
      </c>
      <c r="H43" s="30">
        <v>397.19</v>
      </c>
      <c r="I43" s="30">
        <v>0</v>
      </c>
      <c r="J43" s="30">
        <f>H43-I43</f>
        <v>397.19</v>
      </c>
      <c r="K43" s="30">
        <v>0</v>
      </c>
    </row>
    <row r="44" spans="1:11" s="23" customFormat="1" x14ac:dyDescent="0.25">
      <c r="A44" s="29" t="s">
        <v>319</v>
      </c>
      <c r="B44" s="29" t="s">
        <v>320</v>
      </c>
      <c r="C44" s="30">
        <v>0</v>
      </c>
      <c r="D44" s="30">
        <v>0</v>
      </c>
      <c r="E44" s="30">
        <f>C44-D44</f>
        <v>0</v>
      </c>
      <c r="F44" s="30">
        <v>0</v>
      </c>
      <c r="G44" s="30">
        <v>411.98</v>
      </c>
      <c r="H44" s="30">
        <v>0</v>
      </c>
      <c r="I44" s="30">
        <v>0</v>
      </c>
      <c r="J44" s="30">
        <f>H44-I44</f>
        <v>0</v>
      </c>
      <c r="K44" s="30">
        <v>0</v>
      </c>
    </row>
    <row r="45" spans="1:11" s="23" customFormat="1" x14ac:dyDescent="0.25">
      <c r="A45" s="29" t="s">
        <v>321</v>
      </c>
      <c r="B45" s="29" t="s">
        <v>322</v>
      </c>
      <c r="C45" s="30">
        <v>551.64</v>
      </c>
      <c r="D45" s="30">
        <v>350</v>
      </c>
      <c r="E45" s="30">
        <f>C45-D45</f>
        <v>201.64</v>
      </c>
      <c r="F45" s="30">
        <v>0</v>
      </c>
      <c r="G45" s="30">
        <v>533.04</v>
      </c>
      <c r="H45" s="30">
        <v>1141.7</v>
      </c>
      <c r="I45" s="30">
        <v>700</v>
      </c>
      <c r="J45" s="30">
        <f>H45-I45</f>
        <v>441.70000000000005</v>
      </c>
      <c r="K45" s="30">
        <v>700</v>
      </c>
    </row>
    <row r="46" spans="1:11" s="23" customFormat="1" x14ac:dyDescent="0.25">
      <c r="A46" s="29" t="s">
        <v>323</v>
      </c>
      <c r="B46" s="29" t="s">
        <v>324</v>
      </c>
      <c r="C46" s="30">
        <v>0</v>
      </c>
      <c r="D46" s="30">
        <v>0</v>
      </c>
      <c r="E46" s="30">
        <f>C46-D46</f>
        <v>0</v>
      </c>
      <c r="F46" s="30">
        <v>10</v>
      </c>
      <c r="G46" s="30">
        <v>270</v>
      </c>
      <c r="H46" s="30">
        <v>165.69</v>
      </c>
      <c r="I46" s="30">
        <v>250</v>
      </c>
      <c r="J46" s="30">
        <f>H46-I46</f>
        <v>-84.31</v>
      </c>
      <c r="K46" s="30">
        <v>250</v>
      </c>
    </row>
    <row r="47" spans="1:11" s="23" customFormat="1" x14ac:dyDescent="0.25">
      <c r="A47" s="29" t="s">
        <v>574</v>
      </c>
      <c r="B47" s="29" t="s">
        <v>575</v>
      </c>
      <c r="C47" s="30">
        <v>0</v>
      </c>
      <c r="D47" s="30">
        <v>0</v>
      </c>
      <c r="E47" s="30">
        <f>C47-D47</f>
        <v>0</v>
      </c>
      <c r="F47" s="30">
        <v>0</v>
      </c>
      <c r="G47" s="30">
        <v>0</v>
      </c>
      <c r="H47" s="30">
        <v>973.74</v>
      </c>
      <c r="I47" s="30">
        <v>0</v>
      </c>
      <c r="J47" s="30">
        <f>H47-I47</f>
        <v>973.74</v>
      </c>
      <c r="K47" s="30">
        <v>0</v>
      </c>
    </row>
    <row r="48" spans="1:11" s="23" customFormat="1" x14ac:dyDescent="0.25">
      <c r="A48" s="29" t="s">
        <v>660</v>
      </c>
      <c r="B48" s="29" t="s">
        <v>661</v>
      </c>
      <c r="C48" s="30">
        <v>0</v>
      </c>
      <c r="D48" s="30">
        <v>0</v>
      </c>
      <c r="E48" s="30">
        <f>C48-D48</f>
        <v>0</v>
      </c>
      <c r="F48" s="30">
        <v>0</v>
      </c>
      <c r="G48" s="30">
        <v>0</v>
      </c>
      <c r="H48" s="30">
        <v>138.80000000000001</v>
      </c>
      <c r="I48" s="30">
        <v>0</v>
      </c>
      <c r="J48" s="30">
        <f>H48-I48</f>
        <v>138.80000000000001</v>
      </c>
      <c r="K48" s="30">
        <v>0</v>
      </c>
    </row>
    <row r="49" spans="1:11" s="23" customFormat="1" x14ac:dyDescent="0.25">
      <c r="A49" s="29" t="s">
        <v>371</v>
      </c>
      <c r="B49" s="29" t="s">
        <v>372</v>
      </c>
      <c r="C49" s="30">
        <v>0</v>
      </c>
      <c r="D49" s="30">
        <v>0</v>
      </c>
      <c r="E49" s="30">
        <f>C49-D49</f>
        <v>0</v>
      </c>
      <c r="F49" s="30">
        <v>1200</v>
      </c>
      <c r="G49" s="30">
        <v>3600</v>
      </c>
      <c r="H49" s="30">
        <v>0</v>
      </c>
      <c r="I49" s="30">
        <v>0</v>
      </c>
      <c r="J49" s="30">
        <f>H49-I49</f>
        <v>0</v>
      </c>
      <c r="K49" s="30">
        <v>0</v>
      </c>
    </row>
    <row r="50" spans="1:11" s="23" customFormat="1" x14ac:dyDescent="0.25">
      <c r="A50" s="29" t="s">
        <v>576</v>
      </c>
      <c r="B50" s="29" t="s">
        <v>577</v>
      </c>
      <c r="C50" s="30">
        <v>0</v>
      </c>
      <c r="D50" s="30">
        <v>0</v>
      </c>
      <c r="E50" s="30">
        <f>C50-D50</f>
        <v>0</v>
      </c>
      <c r="F50" s="30">
        <v>0</v>
      </c>
      <c r="G50" s="30">
        <v>0</v>
      </c>
      <c r="H50" s="30">
        <v>0</v>
      </c>
      <c r="I50" s="30">
        <v>2700</v>
      </c>
      <c r="J50" s="30">
        <f>H50-I50</f>
        <v>-2700</v>
      </c>
      <c r="K50" s="30">
        <v>2700</v>
      </c>
    </row>
    <row r="51" spans="1:11" s="23" customFormat="1" x14ac:dyDescent="0.25">
      <c r="A51" s="29" t="s">
        <v>662</v>
      </c>
      <c r="B51" s="29" t="s">
        <v>663</v>
      </c>
      <c r="C51" s="30">
        <v>0</v>
      </c>
      <c r="D51" s="30">
        <v>0</v>
      </c>
      <c r="E51" s="30">
        <f>C51-D51</f>
        <v>0</v>
      </c>
      <c r="F51" s="30">
        <v>0</v>
      </c>
      <c r="G51" s="30">
        <v>0</v>
      </c>
      <c r="H51" s="30">
        <v>1500</v>
      </c>
      <c r="I51" s="30">
        <v>0</v>
      </c>
      <c r="J51" s="30">
        <f>H51-I51</f>
        <v>1500</v>
      </c>
      <c r="K51" s="30">
        <v>0</v>
      </c>
    </row>
    <row r="52" spans="1:11" x14ac:dyDescent="0.25">
      <c r="A52" s="27" t="s">
        <v>38</v>
      </c>
      <c r="B52" s="27" t="s">
        <v>27</v>
      </c>
      <c r="C52" s="33">
        <f>ROUND(SUBTOTAL(9, C20:C51), 5)</f>
        <v>1538.49</v>
      </c>
      <c r="D52" s="33">
        <f>ROUND(SUBTOTAL(9, D20:D51), 5)</f>
        <v>4192.8</v>
      </c>
      <c r="E52" s="33">
        <f>C52-D52</f>
        <v>-2654.3100000000004</v>
      </c>
      <c r="F52" s="33">
        <f>ROUND(SUBTOTAL(9, F20:F51), 5)</f>
        <v>3180.28</v>
      </c>
      <c r="G52" s="33">
        <f>ROUND(SUBTOTAL(9, G20:G51), 5)</f>
        <v>54586.12</v>
      </c>
      <c r="H52" s="33">
        <f>ROUND(SUBTOTAL(9, H20:H51), 5)</f>
        <v>39403.879999999997</v>
      </c>
      <c r="I52" s="33">
        <f>ROUND(SUBTOTAL(9, I20:I51), 5)</f>
        <v>45375.34</v>
      </c>
      <c r="J52" s="33">
        <f>H52-I52</f>
        <v>-5971.4599999999991</v>
      </c>
      <c r="K52" s="33">
        <f>ROUND(SUBTOTAL(9, K20:K51), 5)</f>
        <v>45375.34</v>
      </c>
    </row>
    <row r="53" spans="1:11" s="22" customFormat="1" ht="14.4" x14ac:dyDescent="0.3">
      <c r="A53" s="31"/>
      <c r="B53" s="31"/>
      <c r="C53" s="32"/>
      <c r="D53" s="32"/>
      <c r="E53" s="32"/>
      <c r="F53" s="32"/>
      <c r="G53" s="32"/>
      <c r="H53" s="32"/>
      <c r="I53" s="32"/>
      <c r="J53" s="32"/>
      <c r="K53" s="32"/>
    </row>
    <row r="54" spans="1:11" x14ac:dyDescent="0.25">
      <c r="A54" s="27" t="s">
        <v>38</v>
      </c>
      <c r="B54" s="27" t="s">
        <v>46</v>
      </c>
      <c r="C54" s="33">
        <f>-(ROUND(-C18+C52, 5))</f>
        <v>6783.26</v>
      </c>
      <c r="D54" s="33">
        <f>-(ROUND(-D18+D52, 5))</f>
        <v>3557.2</v>
      </c>
      <c r="E54" s="33">
        <f>C54-D54</f>
        <v>3226.0600000000004</v>
      </c>
      <c r="F54" s="33">
        <f>-(ROUND(-F18+F52, 5))</f>
        <v>4059.72</v>
      </c>
      <c r="G54" s="33">
        <f>-(ROUND(-G18+G52, 5))</f>
        <v>-11667.03</v>
      </c>
      <c r="H54" s="33">
        <f>-(ROUND(-H18+H52, 5))</f>
        <v>3240.92</v>
      </c>
      <c r="I54" s="33">
        <f>-(ROUND(-I18+I52, 5))</f>
        <v>-4076.34</v>
      </c>
      <c r="J54" s="33">
        <f>H54-I54</f>
        <v>7317.26</v>
      </c>
      <c r="K54" s="33">
        <f>-(ROUND(-K18+K52, 5))</f>
        <v>-4076.34</v>
      </c>
    </row>
  </sheetData>
  <mergeCells count="6">
    <mergeCell ref="A1:E1"/>
    <mergeCell ref="A6:K6"/>
    <mergeCell ref="A2:K2"/>
    <mergeCell ref="A3:K3"/>
    <mergeCell ref="A4:K4"/>
    <mergeCell ref="A5:K5"/>
  </mergeCells>
  <pageMargins left="0.2" right="0.2" top="0.75" bottom="0.65277777777777801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1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pane ySplit="7" topLeftCell="A8" activePane="bottomLeft" state="frozen"/>
      <selection pane="bottomLeft" activeCell="H70" sqref="H70"/>
    </sheetView>
  </sheetViews>
  <sheetFormatPr defaultRowHeight="13.2" x14ac:dyDescent="0.25"/>
  <cols>
    <col min="1" max="1" width="12" style="24" bestFit="1" customWidth="1"/>
    <col min="2" max="2" width="25.77734375" style="24" bestFit="1" customWidth="1"/>
    <col min="3" max="3" width="8.88671875" style="24" bestFit="1" customWidth="1"/>
    <col min="4" max="5" width="9.21875" style="24" bestFit="1" customWidth="1"/>
    <col min="6" max="6" width="12.21875" style="24" bestFit="1" customWidth="1"/>
    <col min="7" max="9" width="9.88671875" style="24" bestFit="1" customWidth="1"/>
    <col min="10" max="10" width="10.21875" style="24" bestFit="1" customWidth="1"/>
    <col min="11" max="11" width="9.8867187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265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75</v>
      </c>
      <c r="B7" s="26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49</v>
      </c>
      <c r="I7" s="25" t="s">
        <v>50</v>
      </c>
      <c r="J7" s="25" t="s">
        <v>7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696</v>
      </c>
      <c r="B9" s="29" t="s">
        <v>697</v>
      </c>
      <c r="C9" s="30">
        <v>0</v>
      </c>
      <c r="D9" s="30">
        <v>0</v>
      </c>
      <c r="E9" s="30">
        <f>C9-D9</f>
        <v>0</v>
      </c>
      <c r="F9" s="30">
        <v>6131</v>
      </c>
      <c r="G9" s="30">
        <v>6131</v>
      </c>
      <c r="H9" s="30">
        <v>0</v>
      </c>
      <c r="I9" s="30">
        <v>0</v>
      </c>
      <c r="J9" s="30">
        <f>H9-I9</f>
        <v>0</v>
      </c>
      <c r="K9" s="30">
        <v>0</v>
      </c>
    </row>
    <row r="10" spans="1:11" s="23" customFormat="1" x14ac:dyDescent="0.25">
      <c r="A10" s="29" t="s">
        <v>266</v>
      </c>
      <c r="B10" s="29" t="s">
        <v>267</v>
      </c>
      <c r="C10" s="30">
        <v>409.1</v>
      </c>
      <c r="D10" s="30">
        <v>300</v>
      </c>
      <c r="E10" s="30">
        <f>C10-D10</f>
        <v>109.10000000000002</v>
      </c>
      <c r="F10" s="30">
        <v>90</v>
      </c>
      <c r="G10" s="30">
        <v>2280.1999999999998</v>
      </c>
      <c r="H10" s="30">
        <v>3923.75</v>
      </c>
      <c r="I10" s="30">
        <v>2650</v>
      </c>
      <c r="J10" s="30">
        <f>H10-I10</f>
        <v>1273.75</v>
      </c>
      <c r="K10" s="30">
        <v>2650</v>
      </c>
    </row>
    <row r="11" spans="1:11" s="23" customFormat="1" x14ac:dyDescent="0.25">
      <c r="A11" s="29" t="s">
        <v>268</v>
      </c>
      <c r="B11" s="29" t="s">
        <v>269</v>
      </c>
      <c r="C11" s="30">
        <v>1091.3800000000001</v>
      </c>
      <c r="D11" s="30">
        <v>500</v>
      </c>
      <c r="E11" s="30">
        <f>C11-D11</f>
        <v>591.38000000000011</v>
      </c>
      <c r="F11" s="30">
        <v>390</v>
      </c>
      <c r="G11" s="30">
        <v>9580.75</v>
      </c>
      <c r="H11" s="30">
        <v>12427.09</v>
      </c>
      <c r="I11" s="30">
        <v>10600</v>
      </c>
      <c r="J11" s="30">
        <f>H11-I11</f>
        <v>1827.0900000000001</v>
      </c>
      <c r="K11" s="30">
        <v>10600</v>
      </c>
    </row>
    <row r="12" spans="1:11" s="23" customFormat="1" x14ac:dyDescent="0.25">
      <c r="A12" s="29" t="s">
        <v>619</v>
      </c>
      <c r="B12" s="29" t="s">
        <v>600</v>
      </c>
      <c r="C12" s="30">
        <v>0</v>
      </c>
      <c r="D12" s="30">
        <v>0</v>
      </c>
      <c r="E12" s="30">
        <f>C12-D12</f>
        <v>0</v>
      </c>
      <c r="F12" s="30">
        <v>0</v>
      </c>
      <c r="G12" s="30">
        <v>2000</v>
      </c>
      <c r="H12" s="30">
        <v>4000</v>
      </c>
      <c r="I12" s="30">
        <v>0</v>
      </c>
      <c r="J12" s="30">
        <f>H12-I12</f>
        <v>4000</v>
      </c>
      <c r="K12" s="30">
        <v>0</v>
      </c>
    </row>
    <row r="13" spans="1:11" s="23" customFormat="1" x14ac:dyDescent="0.25">
      <c r="A13" s="29" t="s">
        <v>478</v>
      </c>
      <c r="B13" s="29" t="s">
        <v>479</v>
      </c>
      <c r="C13" s="30">
        <v>0</v>
      </c>
      <c r="D13" s="30">
        <v>0</v>
      </c>
      <c r="E13" s="30">
        <f>C13-D13</f>
        <v>0</v>
      </c>
      <c r="F13" s="30">
        <v>0</v>
      </c>
      <c r="G13" s="30">
        <v>4877.74</v>
      </c>
      <c r="H13" s="30">
        <v>50</v>
      </c>
      <c r="I13" s="30">
        <v>5000</v>
      </c>
      <c r="J13" s="30">
        <f>H13-I13</f>
        <v>-4950</v>
      </c>
      <c r="K13" s="30">
        <v>5000</v>
      </c>
    </row>
    <row r="14" spans="1:11" s="23" customFormat="1" x14ac:dyDescent="0.25">
      <c r="A14" s="29" t="s">
        <v>614</v>
      </c>
      <c r="B14" s="29" t="s">
        <v>615</v>
      </c>
      <c r="C14" s="30">
        <v>0</v>
      </c>
      <c r="D14" s="30">
        <v>0</v>
      </c>
      <c r="E14" s="30">
        <f>C14-D14</f>
        <v>0</v>
      </c>
      <c r="F14" s="30">
        <v>0</v>
      </c>
      <c r="G14" s="30">
        <v>0</v>
      </c>
      <c r="H14" s="30">
        <v>100000</v>
      </c>
      <c r="I14" s="30">
        <v>0</v>
      </c>
      <c r="J14" s="30">
        <f>H14-I14</f>
        <v>100000</v>
      </c>
      <c r="K14" s="30">
        <v>0</v>
      </c>
    </row>
    <row r="15" spans="1:11" s="23" customFormat="1" x14ac:dyDescent="0.25">
      <c r="A15" s="29" t="s">
        <v>616</v>
      </c>
      <c r="B15" s="29" t="s">
        <v>638</v>
      </c>
      <c r="C15" s="30">
        <v>0</v>
      </c>
      <c r="D15" s="30">
        <v>0</v>
      </c>
      <c r="E15" s="30">
        <f>C15-D15</f>
        <v>0</v>
      </c>
      <c r="F15" s="30">
        <v>0</v>
      </c>
      <c r="G15" s="30">
        <v>19730</v>
      </c>
      <c r="H15" s="30">
        <v>19281.53</v>
      </c>
      <c r="I15" s="30">
        <v>0</v>
      </c>
      <c r="J15" s="30">
        <f>H15-I15</f>
        <v>19281.53</v>
      </c>
      <c r="K15" s="30">
        <v>0</v>
      </c>
    </row>
    <row r="16" spans="1:11" s="23" customFormat="1" x14ac:dyDescent="0.25">
      <c r="A16" s="29" t="s">
        <v>270</v>
      </c>
      <c r="B16" s="29" t="s">
        <v>271</v>
      </c>
      <c r="C16" s="30">
        <v>265</v>
      </c>
      <c r="D16" s="30">
        <v>0</v>
      </c>
      <c r="E16" s="30">
        <f>C16-D16</f>
        <v>265</v>
      </c>
      <c r="F16" s="30">
        <v>500</v>
      </c>
      <c r="G16" s="30">
        <v>29205.35</v>
      </c>
      <c r="H16" s="30">
        <v>36988.1</v>
      </c>
      <c r="I16" s="30">
        <v>50000</v>
      </c>
      <c r="J16" s="30">
        <f>H16-I16</f>
        <v>-13011.900000000001</v>
      </c>
      <c r="K16" s="30">
        <v>50000</v>
      </c>
    </row>
    <row r="17" spans="1:11" s="23" customFormat="1" x14ac:dyDescent="0.25">
      <c r="A17" s="29" t="s">
        <v>364</v>
      </c>
      <c r="B17" s="29" t="s">
        <v>365</v>
      </c>
      <c r="C17" s="30">
        <v>0</v>
      </c>
      <c r="D17" s="30">
        <v>0</v>
      </c>
      <c r="E17" s="30">
        <f>C17-D17</f>
        <v>0</v>
      </c>
      <c r="F17" s="30">
        <v>0</v>
      </c>
      <c r="G17" s="30">
        <v>18912.3</v>
      </c>
      <c r="H17" s="30">
        <v>145</v>
      </c>
      <c r="I17" s="30">
        <v>0</v>
      </c>
      <c r="J17" s="30">
        <f>H17-I17</f>
        <v>145</v>
      </c>
      <c r="K17" s="30">
        <v>0</v>
      </c>
    </row>
    <row r="18" spans="1:11" s="23" customFormat="1" x14ac:dyDescent="0.25">
      <c r="A18" s="29" t="s">
        <v>339</v>
      </c>
      <c r="B18" s="29" t="s">
        <v>37</v>
      </c>
      <c r="C18" s="30">
        <v>0</v>
      </c>
      <c r="D18" s="30">
        <v>0</v>
      </c>
      <c r="E18" s="30">
        <f>C18-D18</f>
        <v>0</v>
      </c>
      <c r="F18" s="30">
        <v>0</v>
      </c>
      <c r="G18" s="30">
        <v>3326.15</v>
      </c>
      <c r="H18" s="30">
        <v>0</v>
      </c>
      <c r="I18" s="30">
        <v>0</v>
      </c>
      <c r="J18" s="30">
        <f>H18-I18</f>
        <v>0</v>
      </c>
      <c r="K18" s="30">
        <v>0</v>
      </c>
    </row>
    <row r="19" spans="1:11" s="23" customFormat="1" x14ac:dyDescent="0.25">
      <c r="A19" s="29" t="s">
        <v>617</v>
      </c>
      <c r="B19" s="29" t="s">
        <v>639</v>
      </c>
      <c r="C19" s="30">
        <v>0</v>
      </c>
      <c r="D19" s="30">
        <v>0</v>
      </c>
      <c r="E19" s="30">
        <f>C19-D19</f>
        <v>0</v>
      </c>
      <c r="F19" s="30">
        <v>0</v>
      </c>
      <c r="G19" s="30">
        <v>0</v>
      </c>
      <c r="H19" s="30">
        <v>25500</v>
      </c>
      <c r="I19" s="30">
        <v>0</v>
      </c>
      <c r="J19" s="30">
        <f>H19-I19</f>
        <v>25500</v>
      </c>
      <c r="K19" s="30">
        <v>0</v>
      </c>
    </row>
    <row r="20" spans="1:11" s="23" customFormat="1" x14ac:dyDescent="0.25">
      <c r="A20" s="29" t="s">
        <v>618</v>
      </c>
      <c r="B20" s="29" t="s">
        <v>640</v>
      </c>
      <c r="C20" s="30">
        <v>0</v>
      </c>
      <c r="D20" s="30">
        <v>0</v>
      </c>
      <c r="E20" s="30">
        <f>C20-D20</f>
        <v>0</v>
      </c>
      <c r="F20" s="30">
        <v>-8705</v>
      </c>
      <c r="G20" s="30">
        <v>16295</v>
      </c>
      <c r="H20" s="30">
        <v>25300.7</v>
      </c>
      <c r="I20" s="30">
        <v>0</v>
      </c>
      <c r="J20" s="30">
        <f>H20-I20</f>
        <v>25300.7</v>
      </c>
      <c r="K20" s="30">
        <v>0</v>
      </c>
    </row>
    <row r="21" spans="1:11" s="23" customFormat="1" x14ac:dyDescent="0.25">
      <c r="A21" s="29" t="s">
        <v>272</v>
      </c>
      <c r="B21" s="29" t="s">
        <v>273</v>
      </c>
      <c r="C21" s="30">
        <v>17197.59</v>
      </c>
      <c r="D21" s="30">
        <v>0</v>
      </c>
      <c r="E21" s="30">
        <f>C21-D21</f>
        <v>17197.59</v>
      </c>
      <c r="F21" s="30">
        <v>-10577</v>
      </c>
      <c r="G21" s="30">
        <v>40423</v>
      </c>
      <c r="H21" s="30">
        <v>68647.25</v>
      </c>
      <c r="I21" s="30">
        <v>55508</v>
      </c>
      <c r="J21" s="30">
        <f>H21-I21</f>
        <v>13139.25</v>
      </c>
      <c r="K21" s="30">
        <v>55508</v>
      </c>
    </row>
    <row r="22" spans="1:11" s="23" customFormat="1" x14ac:dyDescent="0.25">
      <c r="A22" s="29" t="s">
        <v>480</v>
      </c>
      <c r="B22" s="29" t="s">
        <v>481</v>
      </c>
      <c r="C22" s="30">
        <v>2091.65</v>
      </c>
      <c r="D22" s="30">
        <v>0</v>
      </c>
      <c r="E22" s="30">
        <f>C22-D22</f>
        <v>2091.65</v>
      </c>
      <c r="F22" s="30">
        <v>-6522</v>
      </c>
      <c r="G22" s="30">
        <v>5719.5</v>
      </c>
      <c r="H22" s="30">
        <v>17375.68</v>
      </c>
      <c r="I22" s="30">
        <v>24484</v>
      </c>
      <c r="J22" s="30">
        <f>H22-I22</f>
        <v>-7108.32</v>
      </c>
      <c r="K22" s="30">
        <v>24484</v>
      </c>
    </row>
    <row r="23" spans="1:11" s="22" customFormat="1" ht="14.4" x14ac:dyDescent="0.3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5">
      <c r="A24" s="27" t="s">
        <v>38</v>
      </c>
      <c r="B24" s="27" t="s">
        <v>39</v>
      </c>
      <c r="C24" s="33">
        <f>ROUND(SUBTOTAL(9, C8:C23), 5)</f>
        <v>21054.720000000001</v>
      </c>
      <c r="D24" s="33">
        <f>ROUND(SUBTOTAL(9, D8:D23), 5)</f>
        <v>800</v>
      </c>
      <c r="E24" s="33">
        <f>C24-D24</f>
        <v>20254.72</v>
      </c>
      <c r="F24" s="33">
        <f>ROUND(SUBTOTAL(9, F8:F23), 5)</f>
        <v>-18693</v>
      </c>
      <c r="G24" s="33">
        <f>ROUND(SUBTOTAL(9, G8:G23), 5)</f>
        <v>158480.99</v>
      </c>
      <c r="H24" s="33">
        <f>ROUND(SUBTOTAL(9, H8:H23), 5)</f>
        <v>313639.09999999998</v>
      </c>
      <c r="I24" s="33">
        <f>ROUND(SUBTOTAL(9, I8:I23), 5)</f>
        <v>148242</v>
      </c>
      <c r="J24" s="33">
        <f>H24-I24</f>
        <v>165397.09999999998</v>
      </c>
      <c r="K24" s="33">
        <f>ROUND(SUBTOTAL(9, K8:K23), 5)</f>
        <v>148242</v>
      </c>
    </row>
    <row r="25" spans="1:11" s="22" customFormat="1" ht="14.4" x14ac:dyDescent="0.3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9.6" customHeight="1" x14ac:dyDescent="0.25">
      <c r="A26" s="27" t="s">
        <v>26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s="23" customFormat="1" x14ac:dyDescent="0.25">
      <c r="A27" s="29" t="s">
        <v>274</v>
      </c>
      <c r="B27" s="29" t="s">
        <v>275</v>
      </c>
      <c r="C27" s="30">
        <v>4811.1400000000003</v>
      </c>
      <c r="D27" s="30">
        <v>3000</v>
      </c>
      <c r="E27" s="30">
        <f>C27-D27</f>
        <v>1811.1400000000003</v>
      </c>
      <c r="F27" s="30">
        <v>4395.66</v>
      </c>
      <c r="G27" s="30">
        <v>32855.32</v>
      </c>
      <c r="H27" s="30">
        <v>43878.51</v>
      </c>
      <c r="I27" s="30">
        <v>39000</v>
      </c>
      <c r="J27" s="30">
        <f>H27-I27</f>
        <v>4878.510000000002</v>
      </c>
      <c r="K27" s="30">
        <v>39000</v>
      </c>
    </row>
    <row r="28" spans="1:11" s="23" customFormat="1" x14ac:dyDescent="0.25">
      <c r="A28" s="29" t="s">
        <v>383</v>
      </c>
      <c r="B28" s="29" t="s">
        <v>641</v>
      </c>
      <c r="C28" s="30">
        <v>0</v>
      </c>
      <c r="D28" s="30">
        <v>2005</v>
      </c>
      <c r="E28" s="30">
        <f>C28-D28</f>
        <v>-2005</v>
      </c>
      <c r="F28" s="30">
        <v>0</v>
      </c>
      <c r="G28" s="30">
        <v>2235.31</v>
      </c>
      <c r="H28" s="30">
        <v>2891.23</v>
      </c>
      <c r="I28" s="30">
        <v>18000</v>
      </c>
      <c r="J28" s="30">
        <f>H28-I28</f>
        <v>-15108.77</v>
      </c>
      <c r="K28" s="30">
        <v>18000</v>
      </c>
    </row>
    <row r="29" spans="1:11" s="23" customFormat="1" x14ac:dyDescent="0.25">
      <c r="A29" s="29" t="s">
        <v>629</v>
      </c>
      <c r="B29" s="29" t="s">
        <v>642</v>
      </c>
      <c r="C29" s="30">
        <v>0</v>
      </c>
      <c r="D29" s="30">
        <v>0</v>
      </c>
      <c r="E29" s="30">
        <f>C29-D29</f>
        <v>0</v>
      </c>
      <c r="F29" s="30">
        <v>-175</v>
      </c>
      <c r="G29" s="30">
        <v>11019.45</v>
      </c>
      <c r="H29" s="30">
        <v>13668.52</v>
      </c>
      <c r="I29" s="30">
        <v>0</v>
      </c>
      <c r="J29" s="30">
        <f>H29-I29</f>
        <v>13668.52</v>
      </c>
      <c r="K29" s="30">
        <v>0</v>
      </c>
    </row>
    <row r="30" spans="1:11" s="23" customFormat="1" x14ac:dyDescent="0.25">
      <c r="A30" s="29" t="s">
        <v>276</v>
      </c>
      <c r="B30" s="29" t="s">
        <v>277</v>
      </c>
      <c r="C30" s="30">
        <v>626.25</v>
      </c>
      <c r="D30" s="30">
        <v>150</v>
      </c>
      <c r="E30" s="30">
        <f>C30-D30</f>
        <v>476.25</v>
      </c>
      <c r="F30" s="30">
        <v>250</v>
      </c>
      <c r="G30" s="30">
        <v>2743.25</v>
      </c>
      <c r="H30" s="30">
        <v>3338.25</v>
      </c>
      <c r="I30" s="30">
        <v>2550</v>
      </c>
      <c r="J30" s="30">
        <f>H30-I30</f>
        <v>788.25</v>
      </c>
      <c r="K30" s="30">
        <v>2550</v>
      </c>
    </row>
    <row r="31" spans="1:11" s="23" customFormat="1" x14ac:dyDescent="0.25">
      <c r="A31" s="29" t="s">
        <v>366</v>
      </c>
      <c r="B31" s="29" t="s">
        <v>367</v>
      </c>
      <c r="C31" s="30">
        <v>0</v>
      </c>
      <c r="D31" s="30">
        <v>0</v>
      </c>
      <c r="E31" s="30">
        <f>C31-D31</f>
        <v>0</v>
      </c>
      <c r="F31" s="30">
        <v>702</v>
      </c>
      <c r="G31" s="30">
        <v>6033</v>
      </c>
      <c r="H31" s="30">
        <v>2484.15</v>
      </c>
      <c r="I31" s="30">
        <v>0</v>
      </c>
      <c r="J31" s="30">
        <f>H31-I31</f>
        <v>2484.15</v>
      </c>
      <c r="K31" s="30">
        <v>0</v>
      </c>
    </row>
    <row r="32" spans="1:11" s="23" customFormat="1" x14ac:dyDescent="0.25">
      <c r="A32" s="29" t="s">
        <v>278</v>
      </c>
      <c r="B32" s="29" t="s">
        <v>279</v>
      </c>
      <c r="C32" s="30">
        <v>308.13</v>
      </c>
      <c r="D32" s="30">
        <v>260</v>
      </c>
      <c r="E32" s="30">
        <f>C32-D32</f>
        <v>48.129999999999995</v>
      </c>
      <c r="F32" s="30">
        <v>81</v>
      </c>
      <c r="G32" s="30">
        <v>2259.63</v>
      </c>
      <c r="H32" s="30">
        <v>1889.52</v>
      </c>
      <c r="I32" s="30">
        <v>2700</v>
      </c>
      <c r="J32" s="30">
        <f>H32-I32</f>
        <v>-810.48</v>
      </c>
      <c r="K32" s="30">
        <v>2700</v>
      </c>
    </row>
    <row r="33" spans="1:11" s="23" customFormat="1" x14ac:dyDescent="0.25">
      <c r="A33" s="29" t="s">
        <v>597</v>
      </c>
      <c r="B33" s="29" t="s">
        <v>598</v>
      </c>
      <c r="C33" s="30">
        <v>0</v>
      </c>
      <c r="D33" s="30">
        <v>0</v>
      </c>
      <c r="E33" s="30">
        <f>C33-D33</f>
        <v>0</v>
      </c>
      <c r="F33" s="30">
        <v>0</v>
      </c>
      <c r="G33" s="30">
        <v>349.35</v>
      </c>
      <c r="H33" s="30">
        <v>0</v>
      </c>
      <c r="I33" s="30">
        <v>0</v>
      </c>
      <c r="J33" s="30">
        <f>H33-I33</f>
        <v>0</v>
      </c>
      <c r="K33" s="30">
        <v>0</v>
      </c>
    </row>
    <row r="34" spans="1:11" s="23" customFormat="1" x14ac:dyDescent="0.25">
      <c r="A34" s="29" t="s">
        <v>380</v>
      </c>
      <c r="B34" s="29" t="s">
        <v>381</v>
      </c>
      <c r="C34" s="30">
        <v>0</v>
      </c>
      <c r="D34" s="30">
        <v>25</v>
      </c>
      <c r="E34" s="30">
        <f>C34-D34</f>
        <v>-25</v>
      </c>
      <c r="F34" s="30">
        <v>16</v>
      </c>
      <c r="G34" s="30">
        <v>215</v>
      </c>
      <c r="H34" s="30">
        <v>69.5</v>
      </c>
      <c r="I34" s="30">
        <v>250</v>
      </c>
      <c r="J34" s="30">
        <f>H34-I34</f>
        <v>-180.5</v>
      </c>
      <c r="K34" s="30">
        <v>250</v>
      </c>
    </row>
    <row r="35" spans="1:11" s="23" customFormat="1" x14ac:dyDescent="0.25">
      <c r="A35" s="29" t="s">
        <v>368</v>
      </c>
      <c r="B35" s="29" t="s">
        <v>643</v>
      </c>
      <c r="C35" s="30">
        <v>738.45</v>
      </c>
      <c r="D35" s="30">
        <v>485</v>
      </c>
      <c r="E35" s="30">
        <f>C35-D35</f>
        <v>253.45000000000005</v>
      </c>
      <c r="F35" s="30">
        <v>701.64</v>
      </c>
      <c r="G35" s="30">
        <v>6080.88</v>
      </c>
      <c r="H35" s="30">
        <v>6399.9</v>
      </c>
      <c r="I35" s="30">
        <v>6304</v>
      </c>
      <c r="J35" s="30">
        <f>H35-I35</f>
        <v>95.899999999999636</v>
      </c>
      <c r="K35" s="30">
        <v>6304</v>
      </c>
    </row>
    <row r="36" spans="1:11" s="23" customFormat="1" x14ac:dyDescent="0.25">
      <c r="A36" s="29" t="s">
        <v>684</v>
      </c>
      <c r="B36" s="29" t="s">
        <v>685</v>
      </c>
      <c r="C36" s="30">
        <v>0</v>
      </c>
      <c r="D36" s="30">
        <v>0</v>
      </c>
      <c r="E36" s="30">
        <f>C36-D36</f>
        <v>0</v>
      </c>
      <c r="F36" s="30">
        <v>0</v>
      </c>
      <c r="G36" s="30">
        <v>0</v>
      </c>
      <c r="H36" s="30">
        <v>90</v>
      </c>
      <c r="I36" s="30">
        <v>0</v>
      </c>
      <c r="J36" s="30">
        <f>H36-I36</f>
        <v>90</v>
      </c>
      <c r="K36" s="30">
        <v>0</v>
      </c>
    </row>
    <row r="37" spans="1:11" s="23" customFormat="1" x14ac:dyDescent="0.25">
      <c r="A37" s="29" t="s">
        <v>611</v>
      </c>
      <c r="B37" s="29" t="s">
        <v>644</v>
      </c>
      <c r="C37" s="30">
        <v>0</v>
      </c>
      <c r="D37" s="30">
        <v>0</v>
      </c>
      <c r="E37" s="30">
        <f>C37-D37</f>
        <v>0</v>
      </c>
      <c r="F37" s="30">
        <v>0</v>
      </c>
      <c r="G37" s="30">
        <v>14712</v>
      </c>
      <c r="H37" s="30">
        <v>14575</v>
      </c>
      <c r="I37" s="30">
        <v>0</v>
      </c>
      <c r="J37" s="30">
        <f>H37-I37</f>
        <v>14575</v>
      </c>
      <c r="K37" s="30">
        <v>0</v>
      </c>
    </row>
    <row r="38" spans="1:11" s="23" customFormat="1" x14ac:dyDescent="0.25">
      <c r="A38" s="29" t="s">
        <v>630</v>
      </c>
      <c r="B38" s="29" t="s">
        <v>631</v>
      </c>
      <c r="C38" s="30">
        <v>0</v>
      </c>
      <c r="D38" s="30">
        <v>0</v>
      </c>
      <c r="E38" s="30">
        <f>C38-D38</f>
        <v>0</v>
      </c>
      <c r="F38" s="30">
        <v>0</v>
      </c>
      <c r="G38" s="30">
        <v>0</v>
      </c>
      <c r="H38" s="30">
        <v>43838.36</v>
      </c>
      <c r="I38" s="30">
        <v>0</v>
      </c>
      <c r="J38" s="30">
        <f>H38-I38</f>
        <v>43838.36</v>
      </c>
      <c r="K38" s="30">
        <v>0</v>
      </c>
    </row>
    <row r="39" spans="1:11" s="23" customFormat="1" x14ac:dyDescent="0.25">
      <c r="A39" s="29" t="s">
        <v>632</v>
      </c>
      <c r="B39" s="29" t="s">
        <v>645</v>
      </c>
      <c r="C39" s="30">
        <v>0</v>
      </c>
      <c r="D39" s="30">
        <v>0</v>
      </c>
      <c r="E39" s="30">
        <f>C39-D39</f>
        <v>0</v>
      </c>
      <c r="F39" s="30">
        <v>0</v>
      </c>
      <c r="G39" s="30">
        <v>0</v>
      </c>
      <c r="H39" s="30">
        <v>13512.28</v>
      </c>
      <c r="I39" s="30">
        <v>0</v>
      </c>
      <c r="J39" s="30">
        <f>H39-I39</f>
        <v>13512.28</v>
      </c>
      <c r="K39" s="30">
        <v>0</v>
      </c>
    </row>
    <row r="40" spans="1:11" s="23" customFormat="1" x14ac:dyDescent="0.25">
      <c r="A40" s="29" t="s">
        <v>396</v>
      </c>
      <c r="B40" s="29" t="s">
        <v>397</v>
      </c>
      <c r="C40" s="30">
        <v>2025.27</v>
      </c>
      <c r="D40" s="30">
        <v>0</v>
      </c>
      <c r="E40" s="30">
        <f>C40-D40</f>
        <v>2025.27</v>
      </c>
      <c r="F40" s="30">
        <v>1846.15</v>
      </c>
      <c r="G40" s="30">
        <v>3507.73</v>
      </c>
      <c r="H40" s="30">
        <v>15505.25</v>
      </c>
      <c r="I40" s="30">
        <v>0</v>
      </c>
      <c r="J40" s="30">
        <f>H40-I40</f>
        <v>15505.25</v>
      </c>
      <c r="K40" s="30">
        <v>0</v>
      </c>
    </row>
    <row r="41" spans="1:11" s="23" customFormat="1" x14ac:dyDescent="0.25">
      <c r="A41" s="29" t="s">
        <v>280</v>
      </c>
      <c r="B41" s="29" t="s">
        <v>40</v>
      </c>
      <c r="C41" s="30">
        <v>0</v>
      </c>
      <c r="D41" s="30">
        <v>409</v>
      </c>
      <c r="E41" s="30">
        <f>C41-D41</f>
        <v>-409</v>
      </c>
      <c r="F41" s="30">
        <v>539.42999999999995</v>
      </c>
      <c r="G41" s="30">
        <v>5374.56</v>
      </c>
      <c r="H41" s="30">
        <v>1318.97</v>
      </c>
      <c r="I41" s="30">
        <v>4908</v>
      </c>
      <c r="J41" s="30">
        <f>H41-I41</f>
        <v>-3589.0299999999997</v>
      </c>
      <c r="K41" s="30">
        <v>4908</v>
      </c>
    </row>
    <row r="42" spans="1:11" s="23" customFormat="1" x14ac:dyDescent="0.25">
      <c r="A42" s="29" t="s">
        <v>281</v>
      </c>
      <c r="B42" s="29" t="s">
        <v>41</v>
      </c>
      <c r="C42" s="30">
        <v>0</v>
      </c>
      <c r="D42" s="30">
        <v>291</v>
      </c>
      <c r="E42" s="30">
        <f>C42-D42</f>
        <v>-291</v>
      </c>
      <c r="F42" s="30">
        <v>0</v>
      </c>
      <c r="G42" s="30">
        <v>2347.6799999999998</v>
      </c>
      <c r="H42" s="30">
        <v>0</v>
      </c>
      <c r="I42" s="30">
        <v>2621</v>
      </c>
      <c r="J42" s="30">
        <f>H42-I42</f>
        <v>-2621</v>
      </c>
      <c r="K42" s="30">
        <v>2621</v>
      </c>
    </row>
    <row r="43" spans="1:11" s="23" customFormat="1" x14ac:dyDescent="0.25">
      <c r="A43" s="29" t="s">
        <v>282</v>
      </c>
      <c r="B43" s="29" t="s">
        <v>42</v>
      </c>
      <c r="C43" s="30">
        <v>0</v>
      </c>
      <c r="D43" s="30">
        <v>9</v>
      </c>
      <c r="E43" s="30">
        <f>C43-D43</f>
        <v>-9</v>
      </c>
      <c r="F43" s="30">
        <v>0</v>
      </c>
      <c r="G43" s="30">
        <v>52.84</v>
      </c>
      <c r="H43" s="30">
        <v>0</v>
      </c>
      <c r="I43" s="30">
        <v>103</v>
      </c>
      <c r="J43" s="30">
        <f>H43-I43</f>
        <v>-103</v>
      </c>
      <c r="K43" s="30">
        <v>103</v>
      </c>
    </row>
    <row r="44" spans="1:11" s="23" customFormat="1" x14ac:dyDescent="0.25">
      <c r="A44" s="29" t="s">
        <v>283</v>
      </c>
      <c r="B44" s="29" t="s">
        <v>43</v>
      </c>
      <c r="C44" s="30">
        <v>942.99</v>
      </c>
      <c r="D44" s="30">
        <v>624</v>
      </c>
      <c r="E44" s="30">
        <f>C44-D44</f>
        <v>318.99</v>
      </c>
      <c r="F44" s="30">
        <v>753.8</v>
      </c>
      <c r="G44" s="30">
        <v>5386.95</v>
      </c>
      <c r="H44" s="30">
        <v>10201.11</v>
      </c>
      <c r="I44" s="30">
        <v>5607</v>
      </c>
      <c r="J44" s="30">
        <f>H44-I44</f>
        <v>4594.1100000000006</v>
      </c>
      <c r="K44" s="30">
        <v>5607</v>
      </c>
    </row>
    <row r="45" spans="1:11" s="23" customFormat="1" x14ac:dyDescent="0.25">
      <c r="A45" s="29" t="s">
        <v>284</v>
      </c>
      <c r="B45" s="29" t="s">
        <v>45</v>
      </c>
      <c r="C45" s="30">
        <v>56.86</v>
      </c>
      <c r="D45" s="30">
        <v>75</v>
      </c>
      <c r="E45" s="30">
        <f>C45-D45</f>
        <v>-18.14</v>
      </c>
      <c r="F45" s="30">
        <v>55.65</v>
      </c>
      <c r="G45" s="30">
        <v>645.63</v>
      </c>
      <c r="H45" s="30">
        <v>701.67</v>
      </c>
      <c r="I45" s="30">
        <v>900</v>
      </c>
      <c r="J45" s="30">
        <f>H45-I45</f>
        <v>-198.33000000000004</v>
      </c>
      <c r="K45" s="30">
        <v>900</v>
      </c>
    </row>
    <row r="46" spans="1:11" s="23" customFormat="1" x14ac:dyDescent="0.25">
      <c r="A46" s="29" t="s">
        <v>285</v>
      </c>
      <c r="B46" s="29" t="s">
        <v>286</v>
      </c>
      <c r="C46" s="30">
        <v>466.5</v>
      </c>
      <c r="D46" s="30">
        <v>150</v>
      </c>
      <c r="E46" s="30">
        <f>C46-D46</f>
        <v>316.5</v>
      </c>
      <c r="F46" s="30">
        <v>402.11</v>
      </c>
      <c r="G46" s="30">
        <v>3079.1</v>
      </c>
      <c r="H46" s="30">
        <v>3209.36</v>
      </c>
      <c r="I46" s="30">
        <v>2500</v>
      </c>
      <c r="J46" s="30">
        <f>H46-I46</f>
        <v>709.36000000000013</v>
      </c>
      <c r="K46" s="30">
        <v>2500</v>
      </c>
    </row>
    <row r="47" spans="1:11" s="23" customFormat="1" x14ac:dyDescent="0.25">
      <c r="A47" s="29" t="s">
        <v>584</v>
      </c>
      <c r="B47" s="29" t="s">
        <v>585</v>
      </c>
      <c r="C47" s="30">
        <v>0</v>
      </c>
      <c r="D47" s="30">
        <v>0</v>
      </c>
      <c r="E47" s="30">
        <f>C47-D47</f>
        <v>0</v>
      </c>
      <c r="F47" s="30">
        <v>0</v>
      </c>
      <c r="G47" s="30">
        <v>0</v>
      </c>
      <c r="H47" s="30">
        <v>37309.480000000003</v>
      </c>
      <c r="I47" s="30">
        <v>0</v>
      </c>
      <c r="J47" s="30">
        <f>H47-I47</f>
        <v>37309.480000000003</v>
      </c>
      <c r="K47" s="30">
        <v>0</v>
      </c>
    </row>
    <row r="48" spans="1:11" s="23" customFormat="1" x14ac:dyDescent="0.25">
      <c r="A48" s="29" t="s">
        <v>287</v>
      </c>
      <c r="B48" s="29" t="s">
        <v>288</v>
      </c>
      <c r="C48" s="30">
        <v>101</v>
      </c>
      <c r="D48" s="30">
        <v>90</v>
      </c>
      <c r="E48" s="30">
        <f>C48-D48</f>
        <v>11</v>
      </c>
      <c r="F48" s="30">
        <v>87.09</v>
      </c>
      <c r="G48" s="30">
        <v>1243.95</v>
      </c>
      <c r="H48" s="30">
        <v>1226.92</v>
      </c>
      <c r="I48" s="30">
        <v>1000</v>
      </c>
      <c r="J48" s="30">
        <f>H48-I48</f>
        <v>226.92000000000007</v>
      </c>
      <c r="K48" s="30">
        <v>1000</v>
      </c>
    </row>
    <row r="49" spans="1:11" s="23" customFormat="1" x14ac:dyDescent="0.25">
      <c r="A49" s="29" t="s">
        <v>670</v>
      </c>
      <c r="B49" s="29" t="s">
        <v>671</v>
      </c>
      <c r="C49" s="30">
        <v>10.119999999999999</v>
      </c>
      <c r="D49" s="30">
        <v>0</v>
      </c>
      <c r="E49" s="30">
        <f>C49-D49</f>
        <v>10.119999999999999</v>
      </c>
      <c r="F49" s="30">
        <v>0</v>
      </c>
      <c r="G49" s="30">
        <v>0</v>
      </c>
      <c r="H49" s="30">
        <v>21.67</v>
      </c>
      <c r="I49" s="30">
        <v>0</v>
      </c>
      <c r="J49" s="30">
        <f>H49-I49</f>
        <v>21.67</v>
      </c>
      <c r="K49" s="30">
        <v>0</v>
      </c>
    </row>
    <row r="50" spans="1:11" s="23" customFormat="1" x14ac:dyDescent="0.25">
      <c r="A50" s="29" t="s">
        <v>482</v>
      </c>
      <c r="B50" s="29" t="s">
        <v>483</v>
      </c>
      <c r="C50" s="30">
        <v>0</v>
      </c>
      <c r="D50" s="30">
        <v>50</v>
      </c>
      <c r="E50" s="30">
        <f>C50-D50</f>
        <v>-50</v>
      </c>
      <c r="F50" s="30">
        <v>0</v>
      </c>
      <c r="G50" s="30">
        <v>67.58</v>
      </c>
      <c r="H50" s="30">
        <v>0</v>
      </c>
      <c r="I50" s="30">
        <v>500</v>
      </c>
      <c r="J50" s="30">
        <f>H50-I50</f>
        <v>-500</v>
      </c>
      <c r="K50" s="30">
        <v>500</v>
      </c>
    </row>
    <row r="51" spans="1:11" s="23" customFormat="1" x14ac:dyDescent="0.25">
      <c r="A51" s="29" t="s">
        <v>289</v>
      </c>
      <c r="B51" s="29" t="s">
        <v>290</v>
      </c>
      <c r="C51" s="30">
        <v>2408.5300000000002</v>
      </c>
      <c r="D51" s="30">
        <v>0</v>
      </c>
      <c r="E51" s="30">
        <f>C51-D51</f>
        <v>2408.5300000000002</v>
      </c>
      <c r="F51" s="30">
        <v>1717.85</v>
      </c>
      <c r="G51" s="30">
        <v>3924.24</v>
      </c>
      <c r="H51" s="30">
        <v>10234.69</v>
      </c>
      <c r="I51" s="30">
        <v>5386</v>
      </c>
      <c r="J51" s="30">
        <f>H51-I51</f>
        <v>4848.6900000000005</v>
      </c>
      <c r="K51" s="30">
        <v>5386</v>
      </c>
    </row>
    <row r="52" spans="1:11" s="23" customFormat="1" x14ac:dyDescent="0.25">
      <c r="A52" s="29" t="s">
        <v>668</v>
      </c>
      <c r="B52" s="29" t="s">
        <v>669</v>
      </c>
      <c r="C52" s="30">
        <v>0</v>
      </c>
      <c r="D52" s="30">
        <v>0</v>
      </c>
      <c r="E52" s="30">
        <f>C52-D52</f>
        <v>0</v>
      </c>
      <c r="F52" s="30">
        <v>0</v>
      </c>
      <c r="G52" s="30">
        <v>0</v>
      </c>
      <c r="H52" s="30">
        <v>64.900000000000006</v>
      </c>
      <c r="I52" s="30">
        <v>0</v>
      </c>
      <c r="J52" s="30">
        <f>H52-I52</f>
        <v>64.900000000000006</v>
      </c>
      <c r="K52" s="30">
        <v>0</v>
      </c>
    </row>
    <row r="53" spans="1:11" s="23" customFormat="1" x14ac:dyDescent="0.25">
      <c r="A53" s="29" t="s">
        <v>291</v>
      </c>
      <c r="B53" s="29" t="s">
        <v>292</v>
      </c>
      <c r="C53" s="30">
        <v>168.5</v>
      </c>
      <c r="D53" s="30">
        <v>300</v>
      </c>
      <c r="E53" s="30">
        <f>C53-D53</f>
        <v>-131.5</v>
      </c>
      <c r="F53" s="30">
        <v>0</v>
      </c>
      <c r="G53" s="30">
        <v>99</v>
      </c>
      <c r="H53" s="30">
        <v>13832.7</v>
      </c>
      <c r="I53" s="30">
        <v>21000</v>
      </c>
      <c r="J53" s="30">
        <f>H53-I53</f>
        <v>-7167.2999999999993</v>
      </c>
      <c r="K53" s="30">
        <v>21000</v>
      </c>
    </row>
    <row r="54" spans="1:11" s="23" customFormat="1" x14ac:dyDescent="0.25">
      <c r="A54" s="29" t="s">
        <v>484</v>
      </c>
      <c r="B54" s="29" t="s">
        <v>485</v>
      </c>
      <c r="C54" s="30">
        <v>483.69</v>
      </c>
      <c r="D54" s="30">
        <v>0</v>
      </c>
      <c r="E54" s="30">
        <f>C54-D54</f>
        <v>483.69</v>
      </c>
      <c r="F54" s="30">
        <v>0</v>
      </c>
      <c r="G54" s="30">
        <v>3352.98</v>
      </c>
      <c r="H54" s="30">
        <v>4884.21</v>
      </c>
      <c r="I54" s="30">
        <v>5000</v>
      </c>
      <c r="J54" s="30">
        <f>H54-I54</f>
        <v>-115.78999999999996</v>
      </c>
      <c r="K54" s="30">
        <v>5000</v>
      </c>
    </row>
    <row r="55" spans="1:11" s="23" customFormat="1" x14ac:dyDescent="0.25">
      <c r="A55" s="29" t="s">
        <v>573</v>
      </c>
      <c r="B55" s="29" t="s">
        <v>646</v>
      </c>
      <c r="C55" s="30">
        <v>0</v>
      </c>
      <c r="D55" s="30">
        <v>0</v>
      </c>
      <c r="E55" s="30">
        <f>C55-D55</f>
        <v>0</v>
      </c>
      <c r="F55" s="30">
        <v>0</v>
      </c>
      <c r="G55" s="30">
        <v>2427.81</v>
      </c>
      <c r="H55" s="30">
        <v>4256.96</v>
      </c>
      <c r="I55" s="30">
        <v>0</v>
      </c>
      <c r="J55" s="30">
        <f>H55-I55</f>
        <v>4256.96</v>
      </c>
      <c r="K55" s="30">
        <v>0</v>
      </c>
    </row>
    <row r="56" spans="1:11" s="23" customFormat="1" x14ac:dyDescent="0.25">
      <c r="A56" s="29" t="s">
        <v>633</v>
      </c>
      <c r="B56" s="29" t="s">
        <v>647</v>
      </c>
      <c r="C56" s="30">
        <v>0</v>
      </c>
      <c r="D56" s="30">
        <v>0</v>
      </c>
      <c r="E56" s="30">
        <f>C56-D56</f>
        <v>0</v>
      </c>
      <c r="F56" s="30">
        <v>0</v>
      </c>
      <c r="G56" s="30">
        <v>613</v>
      </c>
      <c r="H56" s="30">
        <v>0</v>
      </c>
      <c r="I56" s="30">
        <v>0</v>
      </c>
      <c r="J56" s="30">
        <f>H56-I56</f>
        <v>0</v>
      </c>
      <c r="K56" s="30">
        <v>0</v>
      </c>
    </row>
    <row r="57" spans="1:11" s="23" customFormat="1" x14ac:dyDescent="0.25">
      <c r="A57" s="29" t="s">
        <v>369</v>
      </c>
      <c r="B57" s="29" t="s">
        <v>370</v>
      </c>
      <c r="C57" s="30">
        <v>0</v>
      </c>
      <c r="D57" s="30">
        <v>0</v>
      </c>
      <c r="E57" s="30">
        <f>C57-D57</f>
        <v>0</v>
      </c>
      <c r="F57" s="30">
        <v>4195.2</v>
      </c>
      <c r="G57" s="30">
        <v>20759.73</v>
      </c>
      <c r="H57" s="30">
        <v>4585.3</v>
      </c>
      <c r="I57" s="30">
        <v>0</v>
      </c>
      <c r="J57" s="30">
        <f>H57-I57</f>
        <v>4585.3</v>
      </c>
      <c r="K57" s="30">
        <v>0</v>
      </c>
    </row>
    <row r="58" spans="1:11" s="23" customFormat="1" x14ac:dyDescent="0.25">
      <c r="A58" s="29" t="s">
        <v>612</v>
      </c>
      <c r="B58" s="29" t="s">
        <v>648</v>
      </c>
      <c r="C58" s="30">
        <v>0</v>
      </c>
      <c r="D58" s="30">
        <v>0</v>
      </c>
      <c r="E58" s="30">
        <f>C58-D58</f>
        <v>0</v>
      </c>
      <c r="F58" s="30">
        <v>0</v>
      </c>
      <c r="G58" s="30">
        <v>0</v>
      </c>
      <c r="H58" s="30">
        <v>2063.9899999999998</v>
      </c>
      <c r="I58" s="30">
        <v>0</v>
      </c>
      <c r="J58" s="30">
        <f>H58-I58</f>
        <v>2063.9899999999998</v>
      </c>
      <c r="K58" s="30">
        <v>0</v>
      </c>
    </row>
    <row r="59" spans="1:11" s="23" customFormat="1" x14ac:dyDescent="0.25">
      <c r="A59" s="29" t="s">
        <v>613</v>
      </c>
      <c r="B59" s="29" t="s">
        <v>649</v>
      </c>
      <c r="C59" s="30">
        <v>0</v>
      </c>
      <c r="D59" s="30">
        <v>0</v>
      </c>
      <c r="E59" s="30">
        <f>C59-D59</f>
        <v>0</v>
      </c>
      <c r="F59" s="30">
        <v>0</v>
      </c>
      <c r="G59" s="30">
        <v>2715.61</v>
      </c>
      <c r="H59" s="30">
        <v>4706.53</v>
      </c>
      <c r="I59" s="30">
        <v>0</v>
      </c>
      <c r="J59" s="30">
        <f>H59-I59</f>
        <v>4706.53</v>
      </c>
      <c r="K59" s="30">
        <v>0</v>
      </c>
    </row>
    <row r="60" spans="1:11" s="23" customFormat="1" x14ac:dyDescent="0.25">
      <c r="A60" s="29" t="s">
        <v>599</v>
      </c>
      <c r="B60" s="29" t="s">
        <v>600</v>
      </c>
      <c r="C60" s="30">
        <v>0</v>
      </c>
      <c r="D60" s="30">
        <v>0</v>
      </c>
      <c r="E60" s="30">
        <f>C60-D60</f>
        <v>0</v>
      </c>
      <c r="F60" s="30">
        <v>0</v>
      </c>
      <c r="G60" s="30">
        <v>102.76</v>
      </c>
      <c r="H60" s="30">
        <v>621.37</v>
      </c>
      <c r="I60" s="30">
        <v>0</v>
      </c>
      <c r="J60" s="30">
        <f>H60-I60</f>
        <v>621.37</v>
      </c>
      <c r="K60" s="30">
        <v>0</v>
      </c>
    </row>
    <row r="61" spans="1:11" s="23" customFormat="1" x14ac:dyDescent="0.25">
      <c r="A61" s="29" t="s">
        <v>398</v>
      </c>
      <c r="B61" s="29" t="s">
        <v>399</v>
      </c>
      <c r="C61" s="30">
        <v>66.38</v>
      </c>
      <c r="D61" s="30">
        <v>214</v>
      </c>
      <c r="E61" s="30">
        <f>C61-D61</f>
        <v>-147.62</v>
      </c>
      <c r="F61" s="30">
        <v>20.75</v>
      </c>
      <c r="G61" s="30">
        <v>1489.6</v>
      </c>
      <c r="H61" s="30">
        <v>1707.74</v>
      </c>
      <c r="I61" s="30">
        <v>2524</v>
      </c>
      <c r="J61" s="30">
        <f>H61-I61</f>
        <v>-816.26</v>
      </c>
      <c r="K61" s="30">
        <v>2524</v>
      </c>
    </row>
    <row r="62" spans="1:11" s="23" customFormat="1" x14ac:dyDescent="0.25">
      <c r="A62" s="29" t="s">
        <v>293</v>
      </c>
      <c r="B62" s="29" t="s">
        <v>67</v>
      </c>
      <c r="C62" s="30">
        <v>0</v>
      </c>
      <c r="D62" s="30">
        <v>55</v>
      </c>
      <c r="E62" s="30">
        <f>C62-D62</f>
        <v>-55</v>
      </c>
      <c r="F62" s="30">
        <v>0</v>
      </c>
      <c r="G62" s="30">
        <v>219.19</v>
      </c>
      <c r="H62" s="30">
        <v>0</v>
      </c>
      <c r="I62" s="30">
        <v>660</v>
      </c>
      <c r="J62" s="30">
        <f>H62-I62</f>
        <v>-660</v>
      </c>
      <c r="K62" s="30">
        <v>660</v>
      </c>
    </row>
    <row r="63" spans="1:11" s="23" customFormat="1" x14ac:dyDescent="0.25">
      <c r="A63" s="29" t="s">
        <v>486</v>
      </c>
      <c r="B63" s="29" t="s">
        <v>487</v>
      </c>
      <c r="C63" s="30">
        <v>0</v>
      </c>
      <c r="D63" s="30">
        <v>0</v>
      </c>
      <c r="E63" s="30">
        <f>C63-D63</f>
        <v>0</v>
      </c>
      <c r="F63" s="30">
        <v>0</v>
      </c>
      <c r="G63" s="30">
        <v>73.150000000000006</v>
      </c>
      <c r="H63" s="30">
        <v>0</v>
      </c>
      <c r="I63" s="30">
        <v>100</v>
      </c>
      <c r="J63" s="30">
        <f>H63-I63</f>
        <v>-100</v>
      </c>
      <c r="K63" s="30">
        <v>100</v>
      </c>
    </row>
    <row r="64" spans="1:11" s="23" customFormat="1" ht="10.8" customHeight="1" x14ac:dyDescent="0.25">
      <c r="A64" s="29" t="s">
        <v>488</v>
      </c>
      <c r="B64" s="29" t="s">
        <v>489</v>
      </c>
      <c r="C64" s="30">
        <v>0</v>
      </c>
      <c r="D64" s="30">
        <v>0</v>
      </c>
      <c r="E64" s="30">
        <f>C64-D64</f>
        <v>0</v>
      </c>
      <c r="F64" s="30">
        <v>0</v>
      </c>
      <c r="G64" s="30">
        <v>142.1</v>
      </c>
      <c r="H64" s="30">
        <v>0</v>
      </c>
      <c r="I64" s="30">
        <v>150</v>
      </c>
      <c r="J64" s="30">
        <f>H64-I64</f>
        <v>-150</v>
      </c>
      <c r="K64" s="30">
        <v>150</v>
      </c>
    </row>
    <row r="65" spans="1:11" s="23" customFormat="1" ht="9.6" customHeight="1" x14ac:dyDescent="0.25">
      <c r="A65" s="29" t="s">
        <v>586</v>
      </c>
      <c r="B65" s="29" t="s">
        <v>587</v>
      </c>
      <c r="C65" s="30">
        <v>0</v>
      </c>
      <c r="D65" s="30">
        <v>0</v>
      </c>
      <c r="E65" s="30">
        <f>C65-D65</f>
        <v>0</v>
      </c>
      <c r="F65" s="30">
        <v>0</v>
      </c>
      <c r="G65" s="30">
        <v>0</v>
      </c>
      <c r="H65" s="30">
        <v>214.2</v>
      </c>
      <c r="I65" s="30">
        <v>0</v>
      </c>
      <c r="J65" s="30">
        <f>H65-I65</f>
        <v>214.2</v>
      </c>
      <c r="K65" s="30">
        <v>0</v>
      </c>
    </row>
    <row r="66" spans="1:11" ht="10.8" customHeight="1" x14ac:dyDescent="0.25">
      <c r="A66" s="27" t="s">
        <v>38</v>
      </c>
      <c r="B66" s="27" t="s">
        <v>27</v>
      </c>
      <c r="C66" s="33">
        <f>ROUND(SUBTOTAL(9, C26:C65), 5)</f>
        <v>13213.81</v>
      </c>
      <c r="D66" s="33">
        <f>ROUND(SUBTOTAL(9, D26:D65), 5)</f>
        <v>8192</v>
      </c>
      <c r="E66" s="33">
        <f>C66-D66</f>
        <v>5021.8099999999995</v>
      </c>
      <c r="F66" s="33">
        <f>ROUND(SUBTOTAL(9, F26:F65), 5)</f>
        <v>15589.33</v>
      </c>
      <c r="G66" s="33">
        <f>ROUND(SUBTOTAL(9, G26:G65), 5)</f>
        <v>136128.38</v>
      </c>
      <c r="H66" s="33">
        <f>ROUND(SUBTOTAL(9, H26:H65), 5)</f>
        <v>263302.24</v>
      </c>
      <c r="I66" s="33">
        <f>ROUND(SUBTOTAL(9, I26:I65), 5)</f>
        <v>121763</v>
      </c>
      <c r="J66" s="33">
        <f>H66-I66</f>
        <v>141539.24</v>
      </c>
      <c r="K66" s="33">
        <f>ROUND(SUBTOTAL(9, K26:K65), 5)</f>
        <v>121763</v>
      </c>
    </row>
    <row r="67" spans="1:11" ht="10.8" customHeight="1" x14ac:dyDescent="0.25">
      <c r="A67" s="27" t="s">
        <v>38</v>
      </c>
      <c r="B67" s="27" t="s">
        <v>46</v>
      </c>
      <c r="C67" s="33">
        <f>-(ROUND(-C24+C66, 5))</f>
        <v>7840.91</v>
      </c>
      <c r="D67" s="33">
        <f>-(ROUND(-D24+D66, 5))</f>
        <v>-7392</v>
      </c>
      <c r="E67" s="33">
        <f>C67-D67</f>
        <v>15232.91</v>
      </c>
      <c r="F67" s="33">
        <f>-(ROUND(-F24+F66, 5))</f>
        <v>-34282.33</v>
      </c>
      <c r="G67" s="33">
        <f>-(ROUND(-G24+G66, 5))</f>
        <v>22352.61</v>
      </c>
      <c r="H67" s="33">
        <f>-(ROUND(-H24+H66, 5))</f>
        <v>50336.86</v>
      </c>
      <c r="I67" s="33">
        <f>-(ROUND(-I24+I66, 5))</f>
        <v>26479</v>
      </c>
      <c r="J67" s="33">
        <f>H67-I67</f>
        <v>23857.86</v>
      </c>
      <c r="K67" s="33">
        <f>-(ROUND(-K24+K66, 5))</f>
        <v>26479</v>
      </c>
    </row>
  </sheetData>
  <mergeCells count="6">
    <mergeCell ref="A1:E1"/>
    <mergeCell ref="A6:K6"/>
    <mergeCell ref="A2:K2"/>
    <mergeCell ref="A3:K3"/>
    <mergeCell ref="A4:K4"/>
    <mergeCell ref="A5:K5"/>
  </mergeCells>
  <pageMargins left="0.25" right="0.25" top="0" bottom="0" header="0" footer="0"/>
  <pageSetup fitToWidth="0"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pane ySplit="7" topLeftCell="A35" activePane="bottomLeft" state="frozen"/>
      <selection pane="bottomLeft" activeCell="B40" sqref="B40"/>
    </sheetView>
  </sheetViews>
  <sheetFormatPr defaultRowHeight="13.2" x14ac:dyDescent="0.25"/>
  <cols>
    <col min="1" max="1" width="12" style="24" bestFit="1" customWidth="1"/>
    <col min="2" max="2" width="25.88671875" style="24" bestFit="1" customWidth="1"/>
    <col min="3" max="3" width="9.21875" style="24" bestFit="1" customWidth="1"/>
    <col min="4" max="4" width="8.88671875" style="24" bestFit="1" customWidth="1"/>
    <col min="5" max="5" width="9.21875" style="24" bestFit="1" customWidth="1"/>
    <col min="6" max="6" width="12.21875" style="24" bestFit="1" customWidth="1"/>
    <col min="7" max="9" width="9.88671875" style="24" bestFit="1" customWidth="1"/>
    <col min="10" max="10" width="10.21875" style="24" bestFit="1" customWidth="1"/>
    <col min="11" max="11" width="9.88671875" style="24" bestFit="1" customWidth="1"/>
    <col min="12" max="16384" width="8.88671875" style="24"/>
  </cols>
  <sheetData>
    <row r="1" spans="1:11" s="20" customFormat="1" ht="10.199999999999999" x14ac:dyDescent="0.2">
      <c r="A1" s="36" t="s">
        <v>38</v>
      </c>
      <c r="B1" s="36"/>
      <c r="C1" s="36"/>
      <c r="D1" s="36"/>
      <c r="E1" s="36"/>
    </row>
    <row r="2" spans="1:1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5" t="s">
        <v>35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35" t="s">
        <v>686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5" t="s">
        <v>76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4" x14ac:dyDescent="0.25">
      <c r="A7" s="21" t="s">
        <v>77</v>
      </c>
      <c r="B7" s="26" t="s">
        <v>4</v>
      </c>
      <c r="C7" s="25" t="s">
        <v>78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49</v>
      </c>
      <c r="I7" s="25" t="s">
        <v>50</v>
      </c>
      <c r="J7" s="25" t="s">
        <v>12</v>
      </c>
      <c r="K7" s="25" t="s">
        <v>13</v>
      </c>
    </row>
    <row r="8" spans="1:11" x14ac:dyDescent="0.25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s="23" customFormat="1" x14ac:dyDescent="0.25">
      <c r="A9" s="29" t="s">
        <v>387</v>
      </c>
      <c r="B9" s="29" t="s">
        <v>634</v>
      </c>
      <c r="C9" s="30">
        <v>0</v>
      </c>
      <c r="D9" s="30">
        <v>0</v>
      </c>
      <c r="E9" s="30">
        <f>C9-D9</f>
        <v>0</v>
      </c>
      <c r="F9" s="30">
        <v>0</v>
      </c>
      <c r="G9" s="30">
        <v>2083.5</v>
      </c>
      <c r="H9" s="30">
        <v>9168</v>
      </c>
      <c r="I9" s="30">
        <v>4168</v>
      </c>
      <c r="J9" s="30">
        <f>H9-I9</f>
        <v>5000</v>
      </c>
      <c r="K9" s="30">
        <v>4168</v>
      </c>
    </row>
    <row r="10" spans="1:11" s="23" customFormat="1" x14ac:dyDescent="0.25">
      <c r="A10" s="29" t="s">
        <v>79</v>
      </c>
      <c r="B10" s="29" t="s">
        <v>23</v>
      </c>
      <c r="C10" s="30">
        <v>12696.23</v>
      </c>
      <c r="D10" s="30">
        <v>15500</v>
      </c>
      <c r="E10" s="30">
        <f>C10-D10</f>
        <v>-2803.7700000000004</v>
      </c>
      <c r="F10" s="30">
        <v>16274.6</v>
      </c>
      <c r="G10" s="30">
        <v>151596.45000000001</v>
      </c>
      <c r="H10" s="30">
        <v>154350.67000000001</v>
      </c>
      <c r="I10" s="30">
        <v>150000</v>
      </c>
      <c r="J10" s="30">
        <f>H10-I10</f>
        <v>4350.6700000000128</v>
      </c>
      <c r="K10" s="30">
        <v>150000</v>
      </c>
    </row>
    <row r="11" spans="1:11" s="23" customFormat="1" x14ac:dyDescent="0.25">
      <c r="A11" s="29" t="s">
        <v>327</v>
      </c>
      <c r="B11" s="29" t="s">
        <v>328</v>
      </c>
      <c r="C11" s="30">
        <v>6772.6</v>
      </c>
      <c r="D11" s="30">
        <v>9600</v>
      </c>
      <c r="E11" s="30">
        <f>C11-D11</f>
        <v>-2827.3999999999996</v>
      </c>
      <c r="F11" s="30">
        <v>9621</v>
      </c>
      <c r="G11" s="30">
        <v>103489.46</v>
      </c>
      <c r="H11" s="30">
        <v>104293.29</v>
      </c>
      <c r="I11" s="30">
        <v>98600</v>
      </c>
      <c r="J11" s="30">
        <f>H11-I11</f>
        <v>5693.2899999999936</v>
      </c>
      <c r="K11" s="30">
        <v>98600</v>
      </c>
    </row>
    <row r="12" spans="1:11" s="23" customFormat="1" x14ac:dyDescent="0.25">
      <c r="A12" s="29" t="s">
        <v>373</v>
      </c>
      <c r="B12" s="29" t="s">
        <v>374</v>
      </c>
      <c r="C12" s="30">
        <v>269.04000000000002</v>
      </c>
      <c r="D12" s="30">
        <v>950</v>
      </c>
      <c r="E12" s="30">
        <f>C12-D12</f>
        <v>-680.96</v>
      </c>
      <c r="F12" s="30">
        <v>189.69</v>
      </c>
      <c r="G12" s="30">
        <v>9577.81</v>
      </c>
      <c r="H12" s="30">
        <v>3810.21</v>
      </c>
      <c r="I12" s="30">
        <v>10500</v>
      </c>
      <c r="J12" s="30">
        <f>H12-I12</f>
        <v>-6689.79</v>
      </c>
      <c r="K12" s="30">
        <v>10500</v>
      </c>
    </row>
    <row r="13" spans="1:11" s="23" customFormat="1" x14ac:dyDescent="0.25">
      <c r="A13" s="29" t="s">
        <v>80</v>
      </c>
      <c r="B13" s="29" t="s">
        <v>81</v>
      </c>
      <c r="C13" s="30">
        <v>808.47</v>
      </c>
      <c r="D13" s="30">
        <v>4625</v>
      </c>
      <c r="E13" s="30">
        <f>C13-D13</f>
        <v>-3816.5299999999997</v>
      </c>
      <c r="F13" s="30">
        <v>2704.1</v>
      </c>
      <c r="G13" s="30">
        <v>43125.03</v>
      </c>
      <c r="H13" s="30">
        <v>18433.490000000002</v>
      </c>
      <c r="I13" s="30">
        <v>43626</v>
      </c>
      <c r="J13" s="30">
        <f>H13-I13</f>
        <v>-25192.51</v>
      </c>
      <c r="K13" s="30">
        <v>43626</v>
      </c>
    </row>
    <row r="14" spans="1:11" s="23" customFormat="1" x14ac:dyDescent="0.25">
      <c r="A14" s="29" t="s">
        <v>82</v>
      </c>
      <c r="B14" s="29" t="s">
        <v>83</v>
      </c>
      <c r="C14" s="30">
        <v>2919.89</v>
      </c>
      <c r="D14" s="30">
        <v>2699</v>
      </c>
      <c r="E14" s="30">
        <f>C14-D14</f>
        <v>220.88999999999987</v>
      </c>
      <c r="F14" s="30">
        <v>0</v>
      </c>
      <c r="G14" s="30">
        <v>21491.33</v>
      </c>
      <c r="H14" s="30">
        <v>31511.41</v>
      </c>
      <c r="I14" s="30">
        <v>28595</v>
      </c>
      <c r="J14" s="30">
        <f>H14-I14</f>
        <v>2916.41</v>
      </c>
      <c r="K14" s="30">
        <v>28595</v>
      </c>
    </row>
    <row r="15" spans="1:11" s="23" customFormat="1" x14ac:dyDescent="0.25">
      <c r="A15" s="29" t="s">
        <v>388</v>
      </c>
      <c r="B15" s="29" t="s">
        <v>389</v>
      </c>
      <c r="C15" s="30">
        <v>0</v>
      </c>
      <c r="D15" s="30">
        <v>0</v>
      </c>
      <c r="E15" s="30">
        <f>C15-D15</f>
        <v>0</v>
      </c>
      <c r="F15" s="30">
        <v>0</v>
      </c>
      <c r="G15" s="30">
        <v>5076.8</v>
      </c>
      <c r="H15" s="30">
        <v>4182.24</v>
      </c>
      <c r="I15" s="30">
        <v>10000</v>
      </c>
      <c r="J15" s="30">
        <f>H15-I15</f>
        <v>-5817.76</v>
      </c>
      <c r="K15" s="30">
        <v>10000</v>
      </c>
    </row>
    <row r="16" spans="1:11" s="23" customFormat="1" x14ac:dyDescent="0.25">
      <c r="A16" s="29" t="s">
        <v>350</v>
      </c>
      <c r="B16" s="29" t="s">
        <v>653</v>
      </c>
      <c r="C16" s="30">
        <v>9509.9699999999993</v>
      </c>
      <c r="D16" s="30">
        <v>0</v>
      </c>
      <c r="E16" s="30">
        <f>C16-D16</f>
        <v>9509.9699999999993</v>
      </c>
      <c r="F16" s="30">
        <v>5286</v>
      </c>
      <c r="G16" s="30">
        <v>46953</v>
      </c>
      <c r="H16" s="30">
        <v>64566.83</v>
      </c>
      <c r="I16" s="30">
        <v>43333</v>
      </c>
      <c r="J16" s="30">
        <f>H16-I16</f>
        <v>21233.83</v>
      </c>
      <c r="K16" s="30">
        <v>43333</v>
      </c>
    </row>
    <row r="17" spans="1:11" s="23" customFormat="1" x14ac:dyDescent="0.25">
      <c r="A17" s="29" t="s">
        <v>682</v>
      </c>
      <c r="B17" s="29" t="s">
        <v>683</v>
      </c>
      <c r="C17" s="30">
        <v>1465.97</v>
      </c>
      <c r="D17" s="30">
        <v>0</v>
      </c>
      <c r="E17" s="30">
        <f>C17-D17</f>
        <v>1465.97</v>
      </c>
      <c r="F17" s="30">
        <v>0</v>
      </c>
      <c r="G17" s="30">
        <v>0</v>
      </c>
      <c r="H17" s="30">
        <v>2884.97</v>
      </c>
      <c r="I17" s="30">
        <v>0</v>
      </c>
      <c r="J17" s="30">
        <f>H17-I17</f>
        <v>2884.97</v>
      </c>
      <c r="K17" s="30">
        <v>0</v>
      </c>
    </row>
    <row r="18" spans="1:11" s="23" customFormat="1" x14ac:dyDescent="0.25">
      <c r="A18" s="29" t="s">
        <v>351</v>
      </c>
      <c r="B18" s="29" t="s">
        <v>352</v>
      </c>
      <c r="C18" s="30">
        <v>0</v>
      </c>
      <c r="D18" s="30">
        <v>0</v>
      </c>
      <c r="E18" s="30">
        <f>C18-D18</f>
        <v>0</v>
      </c>
      <c r="F18" s="30">
        <v>0</v>
      </c>
      <c r="G18" s="30">
        <v>3500</v>
      </c>
      <c r="H18" s="30">
        <v>3000</v>
      </c>
      <c r="I18" s="30">
        <v>0</v>
      </c>
      <c r="J18" s="30">
        <f>H18-I18</f>
        <v>3000</v>
      </c>
      <c r="K18" s="30">
        <v>0</v>
      </c>
    </row>
    <row r="19" spans="1:11" s="23" customFormat="1" x14ac:dyDescent="0.25">
      <c r="A19" s="29" t="s">
        <v>344</v>
      </c>
      <c r="B19" s="29" t="s">
        <v>345</v>
      </c>
      <c r="C19" s="30">
        <v>0</v>
      </c>
      <c r="D19" s="30">
        <v>25</v>
      </c>
      <c r="E19" s="30">
        <f>C19-D19</f>
        <v>-25</v>
      </c>
      <c r="F19" s="30">
        <v>0</v>
      </c>
      <c r="G19" s="30">
        <v>50</v>
      </c>
      <c r="H19" s="30">
        <v>241</v>
      </c>
      <c r="I19" s="30">
        <v>75</v>
      </c>
      <c r="J19" s="30">
        <f>H19-I19</f>
        <v>166</v>
      </c>
      <c r="K19" s="30">
        <v>75</v>
      </c>
    </row>
    <row r="20" spans="1:11" s="23" customFormat="1" x14ac:dyDescent="0.25">
      <c r="A20" s="29" t="s">
        <v>588</v>
      </c>
      <c r="B20" s="29" t="s">
        <v>589</v>
      </c>
      <c r="C20" s="30">
        <v>0</v>
      </c>
      <c r="D20" s="30">
        <v>0</v>
      </c>
      <c r="E20" s="30">
        <f>C20-D20</f>
        <v>0</v>
      </c>
      <c r="F20" s="30">
        <v>0</v>
      </c>
      <c r="G20" s="30">
        <v>30</v>
      </c>
      <c r="H20" s="30">
        <v>0</v>
      </c>
      <c r="I20" s="30">
        <v>0</v>
      </c>
      <c r="J20" s="30">
        <f>H20-I20</f>
        <v>0</v>
      </c>
      <c r="K20" s="30">
        <v>0</v>
      </c>
    </row>
    <row r="21" spans="1:11" s="22" customFormat="1" ht="14.4" x14ac:dyDescent="0.3">
      <c r="A21" s="31"/>
      <c r="B21" s="31"/>
      <c r="C21" s="32"/>
      <c r="D21" s="32"/>
      <c r="E21" s="32"/>
      <c r="F21" s="32"/>
      <c r="G21" s="32"/>
      <c r="H21" s="32"/>
      <c r="I21" s="32"/>
      <c r="J21" s="32"/>
      <c r="K21" s="32"/>
    </row>
    <row r="22" spans="1:11" x14ac:dyDescent="0.25">
      <c r="A22" s="27" t="s">
        <v>38</v>
      </c>
      <c r="B22" s="27" t="s">
        <v>39</v>
      </c>
      <c r="C22" s="33">
        <f>ROUND(SUBTOTAL(9, C8:C21), 5)</f>
        <v>34442.17</v>
      </c>
      <c r="D22" s="33">
        <f>ROUND(SUBTOTAL(9, D8:D21), 5)</f>
        <v>33399</v>
      </c>
      <c r="E22" s="33">
        <f>C22-D22</f>
        <v>1043.1699999999983</v>
      </c>
      <c r="F22" s="33">
        <f>ROUND(SUBTOTAL(9, F8:F21), 5)</f>
        <v>34075.39</v>
      </c>
      <c r="G22" s="33">
        <f>ROUND(SUBTOTAL(9, G8:G21), 5)</f>
        <v>386973.38</v>
      </c>
      <c r="H22" s="33">
        <f>ROUND(SUBTOTAL(9, H8:H21), 5)</f>
        <v>396442.11</v>
      </c>
      <c r="I22" s="33">
        <f>ROUND(SUBTOTAL(9, I8:I21), 5)</f>
        <v>388897</v>
      </c>
      <c r="J22" s="33">
        <f>H22-I22</f>
        <v>7545.109999999986</v>
      </c>
      <c r="K22" s="33">
        <f>ROUND(SUBTOTAL(9, K8:K21), 5)</f>
        <v>388897</v>
      </c>
    </row>
    <row r="23" spans="1:11" s="22" customFormat="1" ht="14.4" x14ac:dyDescent="0.3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5">
      <c r="A24" s="27" t="s">
        <v>26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s="23" customFormat="1" x14ac:dyDescent="0.25">
      <c r="A25" s="29" t="s">
        <v>84</v>
      </c>
      <c r="B25" s="29" t="s">
        <v>85</v>
      </c>
      <c r="C25" s="30">
        <v>3721.17</v>
      </c>
      <c r="D25" s="30">
        <v>4348</v>
      </c>
      <c r="E25" s="30">
        <f>C25-D25</f>
        <v>-626.82999999999993</v>
      </c>
      <c r="F25" s="30">
        <v>3519.24</v>
      </c>
      <c r="G25" s="30">
        <v>23461.599999999999</v>
      </c>
      <c r="H25" s="30">
        <v>23279.91</v>
      </c>
      <c r="I25" s="30">
        <v>24188</v>
      </c>
      <c r="J25" s="30">
        <f>H25-I25</f>
        <v>-908.09000000000015</v>
      </c>
      <c r="K25" s="30">
        <v>24188</v>
      </c>
    </row>
    <row r="26" spans="1:11" s="23" customFormat="1" x14ac:dyDescent="0.25">
      <c r="A26" s="29" t="s">
        <v>86</v>
      </c>
      <c r="B26" s="29" t="s">
        <v>87</v>
      </c>
      <c r="C26" s="30">
        <v>5181.53</v>
      </c>
      <c r="D26" s="30">
        <v>5000</v>
      </c>
      <c r="E26" s="30">
        <f>C26-D26</f>
        <v>181.52999999999975</v>
      </c>
      <c r="F26" s="30">
        <v>4905.46</v>
      </c>
      <c r="G26" s="30">
        <v>40043.480000000003</v>
      </c>
      <c r="H26" s="30">
        <v>40454.480000000003</v>
      </c>
      <c r="I26" s="30">
        <v>39294</v>
      </c>
      <c r="J26" s="30">
        <f>H26-I26</f>
        <v>1160.4800000000032</v>
      </c>
      <c r="K26" s="30">
        <v>39294</v>
      </c>
    </row>
    <row r="27" spans="1:11" s="23" customFormat="1" x14ac:dyDescent="0.25">
      <c r="A27" s="29" t="s">
        <v>88</v>
      </c>
      <c r="B27" s="29" t="s">
        <v>89</v>
      </c>
      <c r="C27" s="30">
        <v>2441.25</v>
      </c>
      <c r="D27" s="30">
        <v>2600</v>
      </c>
      <c r="E27" s="30">
        <f>C27-D27</f>
        <v>-158.75</v>
      </c>
      <c r="F27" s="30">
        <v>2606.25</v>
      </c>
      <c r="G27" s="30">
        <v>20790.57</v>
      </c>
      <c r="H27" s="30">
        <v>20208.63</v>
      </c>
      <c r="I27" s="30">
        <v>18723</v>
      </c>
      <c r="J27" s="30">
        <f>H27-I27</f>
        <v>1485.630000000001</v>
      </c>
      <c r="K27" s="30">
        <v>18723</v>
      </c>
    </row>
    <row r="28" spans="1:11" s="23" customFormat="1" x14ac:dyDescent="0.25">
      <c r="A28" s="29" t="s">
        <v>654</v>
      </c>
      <c r="B28" s="29" t="s">
        <v>655</v>
      </c>
      <c r="C28" s="30">
        <v>68</v>
      </c>
      <c r="D28" s="30">
        <v>0</v>
      </c>
      <c r="E28" s="30">
        <f>C28-D28</f>
        <v>68</v>
      </c>
      <c r="F28" s="30">
        <v>0</v>
      </c>
      <c r="G28" s="30">
        <v>0</v>
      </c>
      <c r="H28" s="30">
        <v>390.5</v>
      </c>
      <c r="I28" s="30">
        <v>0</v>
      </c>
      <c r="J28" s="30">
        <f>H28-I28</f>
        <v>390.5</v>
      </c>
      <c r="K28" s="30">
        <v>0</v>
      </c>
    </row>
    <row r="29" spans="1:11" s="23" customFormat="1" x14ac:dyDescent="0.25">
      <c r="A29" s="29" t="s">
        <v>329</v>
      </c>
      <c r="B29" s="29" t="s">
        <v>330</v>
      </c>
      <c r="C29" s="30">
        <v>6534.89</v>
      </c>
      <c r="D29" s="30">
        <v>3252</v>
      </c>
      <c r="E29" s="30">
        <f>C29-D29</f>
        <v>3282.8900000000003</v>
      </c>
      <c r="F29" s="30">
        <v>5299.97</v>
      </c>
      <c r="G29" s="30">
        <v>39670.67</v>
      </c>
      <c r="H29" s="30">
        <v>46521.58</v>
      </c>
      <c r="I29" s="30">
        <v>42000</v>
      </c>
      <c r="J29" s="30">
        <f>H29-I29</f>
        <v>4521.5800000000017</v>
      </c>
      <c r="K29" s="30">
        <v>42000</v>
      </c>
    </row>
    <row r="30" spans="1:11" s="23" customFormat="1" x14ac:dyDescent="0.25">
      <c r="A30" s="29" t="s">
        <v>353</v>
      </c>
      <c r="B30" s="29" t="s">
        <v>656</v>
      </c>
      <c r="C30" s="30">
        <v>9429.09</v>
      </c>
      <c r="D30" s="30">
        <v>5132</v>
      </c>
      <c r="E30" s="30">
        <f>C30-D30</f>
        <v>4297.09</v>
      </c>
      <c r="F30" s="30">
        <v>19860.05</v>
      </c>
      <c r="G30" s="30">
        <v>51166.63</v>
      </c>
      <c r="H30" s="30">
        <v>61983.41</v>
      </c>
      <c r="I30" s="30">
        <v>52000</v>
      </c>
      <c r="J30" s="30">
        <f>H30-I30</f>
        <v>9983.4100000000035</v>
      </c>
      <c r="K30" s="30">
        <v>52000</v>
      </c>
    </row>
    <row r="31" spans="1:11" s="23" customFormat="1" x14ac:dyDescent="0.25">
      <c r="A31" s="29" t="s">
        <v>676</v>
      </c>
      <c r="B31" s="29" t="s">
        <v>677</v>
      </c>
      <c r="C31" s="30">
        <v>1446</v>
      </c>
      <c r="D31" s="30">
        <v>0</v>
      </c>
      <c r="E31" s="30">
        <f>C31-D31</f>
        <v>1446</v>
      </c>
      <c r="F31" s="30">
        <v>0</v>
      </c>
      <c r="G31" s="30">
        <v>0</v>
      </c>
      <c r="H31" s="30">
        <v>2460</v>
      </c>
      <c r="I31" s="30">
        <v>0</v>
      </c>
      <c r="J31" s="30">
        <f>H31-I31</f>
        <v>2460</v>
      </c>
      <c r="K31" s="30">
        <v>0</v>
      </c>
    </row>
    <row r="32" spans="1:11" s="23" customFormat="1" x14ac:dyDescent="0.25">
      <c r="A32" s="29" t="s">
        <v>657</v>
      </c>
      <c r="B32" s="29" t="s">
        <v>596</v>
      </c>
      <c r="C32" s="30">
        <v>0</v>
      </c>
      <c r="D32" s="30">
        <v>0</v>
      </c>
      <c r="E32" s="30">
        <f>C32-D32</f>
        <v>0</v>
      </c>
      <c r="F32" s="30">
        <v>0</v>
      </c>
      <c r="G32" s="30">
        <v>387.5</v>
      </c>
      <c r="H32" s="30">
        <v>0</v>
      </c>
      <c r="I32" s="30">
        <v>0</v>
      </c>
      <c r="J32" s="30">
        <f>H32-I32</f>
        <v>0</v>
      </c>
      <c r="K32" s="30">
        <v>0</v>
      </c>
    </row>
    <row r="33" spans="1:11" s="23" customFormat="1" x14ac:dyDescent="0.25">
      <c r="A33" s="29" t="s">
        <v>90</v>
      </c>
      <c r="B33" s="29" t="s">
        <v>91</v>
      </c>
      <c r="C33" s="30">
        <v>1737.01</v>
      </c>
      <c r="D33" s="30">
        <v>1000</v>
      </c>
      <c r="E33" s="30">
        <f>C33-D33</f>
        <v>737.01</v>
      </c>
      <c r="F33" s="30">
        <v>1122</v>
      </c>
      <c r="G33" s="30">
        <v>6337.08</v>
      </c>
      <c r="H33" s="30">
        <v>12858.03</v>
      </c>
      <c r="I33" s="30">
        <v>6479</v>
      </c>
      <c r="J33" s="30">
        <f>H33-I33</f>
        <v>6379.0300000000007</v>
      </c>
      <c r="K33" s="30">
        <v>6479</v>
      </c>
    </row>
    <row r="34" spans="1:11" s="23" customFormat="1" x14ac:dyDescent="0.25">
      <c r="A34" s="29" t="s">
        <v>92</v>
      </c>
      <c r="B34" s="29" t="s">
        <v>40</v>
      </c>
      <c r="C34" s="30">
        <v>896.14</v>
      </c>
      <c r="D34" s="30">
        <v>1435</v>
      </c>
      <c r="E34" s="30">
        <f>C34-D34</f>
        <v>-538.86</v>
      </c>
      <c r="F34" s="30">
        <v>871.12</v>
      </c>
      <c r="G34" s="30">
        <v>8200.5400000000009</v>
      </c>
      <c r="H34" s="30">
        <v>8051.58</v>
      </c>
      <c r="I34" s="30">
        <v>12915</v>
      </c>
      <c r="J34" s="30">
        <f>H34-I34</f>
        <v>-4863.42</v>
      </c>
      <c r="K34" s="30">
        <v>12915</v>
      </c>
    </row>
    <row r="35" spans="1:11" s="23" customFormat="1" x14ac:dyDescent="0.25">
      <c r="A35" s="29" t="s">
        <v>93</v>
      </c>
      <c r="B35" s="29" t="s">
        <v>41</v>
      </c>
      <c r="C35" s="30">
        <v>446.55</v>
      </c>
      <c r="D35" s="30">
        <v>685</v>
      </c>
      <c r="E35" s="30">
        <f>C35-D35</f>
        <v>-238.45</v>
      </c>
      <c r="F35" s="30">
        <v>422.31</v>
      </c>
      <c r="G35" s="30">
        <v>3892.93</v>
      </c>
      <c r="H35" s="30">
        <v>2977</v>
      </c>
      <c r="I35" s="30">
        <v>4500</v>
      </c>
      <c r="J35" s="30">
        <f>H35-I35</f>
        <v>-1523</v>
      </c>
      <c r="K35" s="30">
        <v>4500</v>
      </c>
    </row>
    <row r="36" spans="1:11" s="23" customFormat="1" x14ac:dyDescent="0.25">
      <c r="A36" s="29" t="s">
        <v>94</v>
      </c>
      <c r="B36" s="29" t="s">
        <v>42</v>
      </c>
      <c r="C36" s="30">
        <v>9.98</v>
      </c>
      <c r="D36" s="30">
        <v>30</v>
      </c>
      <c r="E36" s="30">
        <f>C36-D36</f>
        <v>-20.02</v>
      </c>
      <c r="F36" s="30">
        <v>12.86</v>
      </c>
      <c r="G36" s="30">
        <v>104.09</v>
      </c>
      <c r="H36" s="30">
        <v>81.87</v>
      </c>
      <c r="I36" s="30">
        <v>273</v>
      </c>
      <c r="J36" s="30">
        <f>H36-I36</f>
        <v>-191.13</v>
      </c>
      <c r="K36" s="30">
        <v>273</v>
      </c>
    </row>
    <row r="37" spans="1:11" s="23" customFormat="1" x14ac:dyDescent="0.25">
      <c r="A37" s="29" t="s">
        <v>95</v>
      </c>
      <c r="B37" s="29" t="s">
        <v>43</v>
      </c>
      <c r="C37" s="30">
        <v>1746.37</v>
      </c>
      <c r="D37" s="30">
        <v>1632</v>
      </c>
      <c r="E37" s="30">
        <f>C37-D37</f>
        <v>114.36999999999989</v>
      </c>
      <c r="F37" s="30">
        <v>1362.8</v>
      </c>
      <c r="G37" s="30">
        <v>11136.2</v>
      </c>
      <c r="H37" s="30">
        <v>14934.79</v>
      </c>
      <c r="I37" s="30">
        <v>13976</v>
      </c>
      <c r="J37" s="30">
        <f>H37-I37</f>
        <v>958.79000000000087</v>
      </c>
      <c r="K37" s="30">
        <v>13976</v>
      </c>
    </row>
    <row r="38" spans="1:11" s="23" customFormat="1" x14ac:dyDescent="0.25">
      <c r="A38" s="29" t="s">
        <v>96</v>
      </c>
      <c r="B38" s="29" t="s">
        <v>45</v>
      </c>
      <c r="C38" s="30">
        <v>58.34</v>
      </c>
      <c r="D38" s="30">
        <v>75</v>
      </c>
      <c r="E38" s="30">
        <f>C38-D38</f>
        <v>-16.659999999999997</v>
      </c>
      <c r="F38" s="30">
        <v>55.65</v>
      </c>
      <c r="G38" s="30">
        <v>421.51</v>
      </c>
      <c r="H38" s="30">
        <v>646.32000000000005</v>
      </c>
      <c r="I38" s="30">
        <v>675</v>
      </c>
      <c r="J38" s="30">
        <f>H38-I38</f>
        <v>-28.67999999999995</v>
      </c>
      <c r="K38" s="30">
        <v>675</v>
      </c>
    </row>
    <row r="39" spans="1:11" s="23" customFormat="1" x14ac:dyDescent="0.25">
      <c r="A39" s="29" t="s">
        <v>97</v>
      </c>
      <c r="B39" s="29" t="s">
        <v>98</v>
      </c>
      <c r="C39" s="30">
        <v>225.15</v>
      </c>
      <c r="D39" s="30">
        <v>150</v>
      </c>
      <c r="E39" s="30">
        <f>C39-D39</f>
        <v>75.150000000000006</v>
      </c>
      <c r="F39" s="30">
        <v>0</v>
      </c>
      <c r="G39" s="30">
        <v>1171.0899999999999</v>
      </c>
      <c r="H39" s="30">
        <v>1269.33</v>
      </c>
      <c r="I39" s="30">
        <v>1200</v>
      </c>
      <c r="J39" s="30">
        <f>H39-I39</f>
        <v>69.329999999999927</v>
      </c>
      <c r="K39" s="30">
        <v>1200</v>
      </c>
    </row>
    <row r="40" spans="1:11" s="23" customFormat="1" x14ac:dyDescent="0.25">
      <c r="A40" s="29" t="s">
        <v>99</v>
      </c>
      <c r="B40" s="29" t="s">
        <v>100</v>
      </c>
      <c r="C40" s="30">
        <v>56.24</v>
      </c>
      <c r="D40" s="30">
        <v>500</v>
      </c>
      <c r="E40" s="30">
        <f>C40-D40</f>
        <v>-443.76</v>
      </c>
      <c r="F40" s="30">
        <v>568.69000000000005</v>
      </c>
      <c r="G40" s="30">
        <v>6559.87</v>
      </c>
      <c r="H40" s="30">
        <v>5834.06</v>
      </c>
      <c r="I40" s="30">
        <v>4881</v>
      </c>
      <c r="J40" s="30">
        <f>H40-I40</f>
        <v>953.0600000000004</v>
      </c>
      <c r="K40" s="30">
        <v>4881</v>
      </c>
    </row>
    <row r="41" spans="1:11" s="23" customFormat="1" x14ac:dyDescent="0.25">
      <c r="A41" s="29" t="s">
        <v>331</v>
      </c>
      <c r="B41" s="29" t="s">
        <v>332</v>
      </c>
      <c r="C41" s="30">
        <v>1521.23</v>
      </c>
      <c r="D41" s="30">
        <v>1500</v>
      </c>
      <c r="E41" s="30">
        <f>C41-D41</f>
        <v>21.230000000000018</v>
      </c>
      <c r="F41" s="30">
        <v>1450.73</v>
      </c>
      <c r="G41" s="30">
        <v>10474.17</v>
      </c>
      <c r="H41" s="30">
        <v>15041.26</v>
      </c>
      <c r="I41" s="30">
        <v>15675</v>
      </c>
      <c r="J41" s="30">
        <f>H41-I41</f>
        <v>-633.73999999999978</v>
      </c>
      <c r="K41" s="30">
        <v>15675</v>
      </c>
    </row>
    <row r="42" spans="1:11" s="23" customFormat="1" x14ac:dyDescent="0.25">
      <c r="A42" s="29" t="s">
        <v>354</v>
      </c>
      <c r="B42" s="29" t="s">
        <v>352</v>
      </c>
      <c r="C42" s="30">
        <v>0</v>
      </c>
      <c r="D42" s="30">
        <v>0</v>
      </c>
      <c r="E42" s="30">
        <f>C42-D42</f>
        <v>0</v>
      </c>
      <c r="F42" s="30">
        <v>0</v>
      </c>
      <c r="G42" s="30">
        <v>1272.24</v>
      </c>
      <c r="H42" s="30">
        <v>0</v>
      </c>
      <c r="I42" s="30">
        <v>1000</v>
      </c>
      <c r="J42" s="30">
        <f>H42-I42</f>
        <v>-1000</v>
      </c>
      <c r="K42" s="30">
        <v>1000</v>
      </c>
    </row>
    <row r="43" spans="1:11" s="23" customFormat="1" x14ac:dyDescent="0.25">
      <c r="A43" s="29" t="s">
        <v>325</v>
      </c>
      <c r="B43" s="29" t="s">
        <v>326</v>
      </c>
      <c r="C43" s="30">
        <v>252.4</v>
      </c>
      <c r="D43" s="30">
        <v>100</v>
      </c>
      <c r="E43" s="30">
        <f>C43-D43</f>
        <v>152.4</v>
      </c>
      <c r="F43" s="30">
        <v>101.75</v>
      </c>
      <c r="G43" s="30">
        <v>446.02</v>
      </c>
      <c r="H43" s="30">
        <v>2169.54</v>
      </c>
      <c r="I43" s="30">
        <v>1000</v>
      </c>
      <c r="J43" s="30">
        <f>H43-I43</f>
        <v>1169.54</v>
      </c>
      <c r="K43" s="30">
        <v>1000</v>
      </c>
    </row>
    <row r="44" spans="1:11" s="23" customFormat="1" x14ac:dyDescent="0.25">
      <c r="A44" s="29" t="s">
        <v>355</v>
      </c>
      <c r="B44" s="29" t="s">
        <v>658</v>
      </c>
      <c r="C44" s="30">
        <v>80.88</v>
      </c>
      <c r="D44" s="30">
        <v>100</v>
      </c>
      <c r="E44" s="30">
        <f>C44-D44</f>
        <v>-19.120000000000005</v>
      </c>
      <c r="F44" s="30">
        <v>0</v>
      </c>
      <c r="G44" s="30">
        <v>132.93</v>
      </c>
      <c r="H44" s="30">
        <v>1363.93</v>
      </c>
      <c r="I44" s="30">
        <v>1700</v>
      </c>
      <c r="J44" s="30">
        <f>H44-I44</f>
        <v>-336.06999999999994</v>
      </c>
      <c r="K44" s="30">
        <v>1700</v>
      </c>
    </row>
    <row r="45" spans="1:11" s="23" customFormat="1" x14ac:dyDescent="0.25">
      <c r="A45" s="29" t="s">
        <v>678</v>
      </c>
      <c r="B45" s="29" t="s">
        <v>679</v>
      </c>
      <c r="C45" s="30">
        <v>19.97</v>
      </c>
      <c r="D45" s="30">
        <v>0</v>
      </c>
      <c r="E45" s="30">
        <f>C45-D45</f>
        <v>19.97</v>
      </c>
      <c r="F45" s="30">
        <v>0</v>
      </c>
      <c r="G45" s="30">
        <v>0</v>
      </c>
      <c r="H45" s="30">
        <v>424.97</v>
      </c>
      <c r="I45" s="30">
        <v>0</v>
      </c>
      <c r="J45" s="30">
        <f>H45-I45</f>
        <v>424.97</v>
      </c>
      <c r="K45" s="30">
        <v>0</v>
      </c>
    </row>
    <row r="46" spans="1:11" s="23" customFormat="1" x14ac:dyDescent="0.25">
      <c r="A46" s="29" t="s">
        <v>375</v>
      </c>
      <c r="B46" s="29" t="s">
        <v>635</v>
      </c>
      <c r="C46" s="30">
        <v>0</v>
      </c>
      <c r="D46" s="30">
        <v>347</v>
      </c>
      <c r="E46" s="30">
        <f>C46-D46</f>
        <v>-347</v>
      </c>
      <c r="F46" s="30">
        <v>769.1</v>
      </c>
      <c r="G46" s="30">
        <v>2693.12</v>
      </c>
      <c r="H46" s="30">
        <v>3348.51</v>
      </c>
      <c r="I46" s="30">
        <v>4168</v>
      </c>
      <c r="J46" s="30">
        <f>H46-I46</f>
        <v>-819.48999999999978</v>
      </c>
      <c r="K46" s="30">
        <v>4168</v>
      </c>
    </row>
    <row r="47" spans="1:11" s="23" customFormat="1" x14ac:dyDescent="0.25">
      <c r="A47" s="29" t="s">
        <v>101</v>
      </c>
      <c r="B47" s="29" t="s">
        <v>67</v>
      </c>
      <c r="C47" s="30">
        <v>108.49</v>
      </c>
      <c r="D47" s="30">
        <v>81</v>
      </c>
      <c r="E47" s="30">
        <f>C47-D47</f>
        <v>27.489999999999995</v>
      </c>
      <c r="F47" s="30">
        <v>114.78</v>
      </c>
      <c r="G47" s="30">
        <v>775.69</v>
      </c>
      <c r="H47" s="30">
        <v>817.95</v>
      </c>
      <c r="I47" s="30">
        <v>729</v>
      </c>
      <c r="J47" s="30">
        <f>H47-I47</f>
        <v>88.950000000000045</v>
      </c>
      <c r="K47" s="30">
        <v>729</v>
      </c>
    </row>
    <row r="48" spans="1:11" s="23" customFormat="1" x14ac:dyDescent="0.25">
      <c r="A48" s="29" t="s">
        <v>102</v>
      </c>
      <c r="B48" s="29" t="s">
        <v>103</v>
      </c>
      <c r="C48" s="30">
        <v>113.14</v>
      </c>
      <c r="D48" s="30">
        <v>10</v>
      </c>
      <c r="E48" s="30">
        <f>C48-D48</f>
        <v>103.14</v>
      </c>
      <c r="F48" s="30">
        <v>0</v>
      </c>
      <c r="G48" s="30">
        <v>118</v>
      </c>
      <c r="H48" s="30">
        <v>344.19</v>
      </c>
      <c r="I48" s="30">
        <v>200</v>
      </c>
      <c r="J48" s="30">
        <f>H48-I48</f>
        <v>144.19</v>
      </c>
      <c r="K48" s="30">
        <v>200</v>
      </c>
    </row>
    <row r="49" spans="1:11" s="23" customFormat="1" x14ac:dyDescent="0.25">
      <c r="A49" s="29" t="s">
        <v>410</v>
      </c>
      <c r="B49" s="29" t="s">
        <v>411</v>
      </c>
      <c r="C49" s="30">
        <v>0</v>
      </c>
      <c r="D49" s="30">
        <v>0</v>
      </c>
      <c r="E49" s="30">
        <f>C49-D49</f>
        <v>0</v>
      </c>
      <c r="F49" s="30">
        <v>0</v>
      </c>
      <c r="G49" s="30">
        <v>297</v>
      </c>
      <c r="H49" s="30">
        <v>395</v>
      </c>
      <c r="I49" s="30">
        <v>300</v>
      </c>
      <c r="J49" s="30">
        <f>H49-I49</f>
        <v>95</v>
      </c>
      <c r="K49" s="30">
        <v>300</v>
      </c>
    </row>
    <row r="50" spans="1:11" s="23" customFormat="1" x14ac:dyDescent="0.25">
      <c r="A50" s="29" t="s">
        <v>104</v>
      </c>
      <c r="B50" s="29" t="s">
        <v>105</v>
      </c>
      <c r="C50" s="30">
        <v>321.70999999999998</v>
      </c>
      <c r="D50" s="30">
        <v>228</v>
      </c>
      <c r="E50" s="30">
        <f>C50-D50</f>
        <v>93.70999999999998</v>
      </c>
      <c r="F50" s="30">
        <v>228.12</v>
      </c>
      <c r="G50" s="30">
        <v>2034.78</v>
      </c>
      <c r="H50" s="30">
        <v>2842.74</v>
      </c>
      <c r="I50" s="30">
        <v>2052</v>
      </c>
      <c r="J50" s="30">
        <f>H50-I50</f>
        <v>790.73999999999978</v>
      </c>
      <c r="K50" s="30">
        <v>2052</v>
      </c>
    </row>
    <row r="51" spans="1:11" s="23" customFormat="1" x14ac:dyDescent="0.25">
      <c r="A51" s="29" t="s">
        <v>106</v>
      </c>
      <c r="B51" s="29" t="s">
        <v>107</v>
      </c>
      <c r="C51" s="30">
        <v>0</v>
      </c>
      <c r="D51" s="30">
        <v>0</v>
      </c>
      <c r="E51" s="30">
        <f>C51-D51</f>
        <v>0</v>
      </c>
      <c r="F51" s="30">
        <v>0</v>
      </c>
      <c r="G51" s="30">
        <v>427.9</v>
      </c>
      <c r="H51" s="30">
        <v>78.599999999999994</v>
      </c>
      <c r="I51" s="30">
        <v>250</v>
      </c>
      <c r="J51" s="30">
        <f>H51-I51</f>
        <v>-171.4</v>
      </c>
      <c r="K51" s="30">
        <v>250</v>
      </c>
    </row>
    <row r="52" spans="1:11" s="23" customFormat="1" x14ac:dyDescent="0.25">
      <c r="A52" s="29" t="s">
        <v>108</v>
      </c>
      <c r="B52" s="29" t="s">
        <v>109</v>
      </c>
      <c r="C52" s="30">
        <v>87.74</v>
      </c>
      <c r="D52" s="30">
        <v>633</v>
      </c>
      <c r="E52" s="30">
        <f>C52-D52</f>
        <v>-545.26</v>
      </c>
      <c r="F52" s="30">
        <v>1071.8699999999999</v>
      </c>
      <c r="G52" s="30">
        <v>6340.25</v>
      </c>
      <c r="H52" s="30">
        <v>10309.01</v>
      </c>
      <c r="I52" s="30">
        <v>6000</v>
      </c>
      <c r="J52" s="30">
        <f>H52-I52</f>
        <v>4309.01</v>
      </c>
      <c r="K52" s="30">
        <v>6000</v>
      </c>
    </row>
    <row r="53" spans="1:11" s="23" customFormat="1" x14ac:dyDescent="0.25">
      <c r="A53" s="29" t="s">
        <v>110</v>
      </c>
      <c r="B53" s="29" t="s">
        <v>111</v>
      </c>
      <c r="C53" s="30">
        <v>400</v>
      </c>
      <c r="D53" s="30">
        <v>350</v>
      </c>
      <c r="E53" s="30">
        <f>C53-D53</f>
        <v>50</v>
      </c>
      <c r="F53" s="30">
        <v>300</v>
      </c>
      <c r="G53" s="30">
        <v>2925.94</v>
      </c>
      <c r="H53" s="30">
        <v>4035.99</v>
      </c>
      <c r="I53" s="30">
        <v>3650</v>
      </c>
      <c r="J53" s="30">
        <f>H53-I53</f>
        <v>385.98999999999978</v>
      </c>
      <c r="K53" s="30">
        <v>3650</v>
      </c>
    </row>
    <row r="54" spans="1:11" s="23" customFormat="1" x14ac:dyDescent="0.25">
      <c r="A54" s="29" t="s">
        <v>412</v>
      </c>
      <c r="B54" s="29" t="s">
        <v>413</v>
      </c>
      <c r="C54" s="30">
        <v>0</v>
      </c>
      <c r="D54" s="30">
        <v>0</v>
      </c>
      <c r="E54" s="30">
        <f>C54-D54</f>
        <v>0</v>
      </c>
      <c r="F54" s="30">
        <v>0</v>
      </c>
      <c r="G54" s="30">
        <v>1878.49</v>
      </c>
      <c r="H54" s="30">
        <v>0</v>
      </c>
      <c r="I54" s="30">
        <v>100</v>
      </c>
      <c r="J54" s="30">
        <f>H54-I54</f>
        <v>-100</v>
      </c>
      <c r="K54" s="30">
        <v>100</v>
      </c>
    </row>
    <row r="55" spans="1:11" s="23" customFormat="1" x14ac:dyDescent="0.25">
      <c r="A55" s="29" t="s">
        <v>414</v>
      </c>
      <c r="B55" s="29" t="s">
        <v>659</v>
      </c>
      <c r="C55" s="30">
        <v>0</v>
      </c>
      <c r="D55" s="30">
        <v>0</v>
      </c>
      <c r="E55" s="30">
        <f>C55-D55</f>
        <v>0</v>
      </c>
      <c r="F55" s="30">
        <v>0</v>
      </c>
      <c r="G55" s="30">
        <v>730.4</v>
      </c>
      <c r="H55" s="30">
        <v>654.13</v>
      </c>
      <c r="I55" s="30">
        <v>500</v>
      </c>
      <c r="J55" s="30">
        <f>H55-I55</f>
        <v>154.13</v>
      </c>
      <c r="K55" s="30">
        <v>500</v>
      </c>
    </row>
    <row r="56" spans="1:11" s="23" customFormat="1" x14ac:dyDescent="0.25">
      <c r="A56" s="29" t="s">
        <v>112</v>
      </c>
      <c r="B56" s="29" t="s">
        <v>113</v>
      </c>
      <c r="C56" s="30">
        <v>212</v>
      </c>
      <c r="D56" s="30">
        <v>300</v>
      </c>
      <c r="E56" s="30">
        <f>C56-D56</f>
        <v>-88</v>
      </c>
      <c r="F56" s="30">
        <v>250</v>
      </c>
      <c r="G56" s="30">
        <v>884</v>
      </c>
      <c r="H56" s="30">
        <v>1955.6</v>
      </c>
      <c r="I56" s="30">
        <v>1300</v>
      </c>
      <c r="J56" s="30">
        <f>H56-I56</f>
        <v>655.59999999999991</v>
      </c>
      <c r="K56" s="30">
        <v>1300</v>
      </c>
    </row>
    <row r="57" spans="1:11" x14ac:dyDescent="0.25">
      <c r="A57" s="27" t="s">
        <v>38</v>
      </c>
      <c r="B57" s="27" t="s">
        <v>27</v>
      </c>
      <c r="C57" s="33">
        <f>ROUND(SUBTOTAL(9, C24:C56), 5)</f>
        <v>37115.269999999997</v>
      </c>
      <c r="D57" s="33">
        <f>ROUND(SUBTOTAL(9, D24:D56), 5)</f>
        <v>29488</v>
      </c>
      <c r="E57" s="33">
        <f>C57-D57</f>
        <v>7627.2699999999968</v>
      </c>
      <c r="F57" s="33">
        <f>ROUND(SUBTOTAL(9, F24:F56), 5)</f>
        <v>44892.75</v>
      </c>
      <c r="G57" s="33">
        <f>ROUND(SUBTOTAL(9, G24:G56), 5)</f>
        <v>244774.69</v>
      </c>
      <c r="H57" s="33">
        <f>ROUND(SUBTOTAL(9, H24:H56), 5)</f>
        <v>285732.90999999997</v>
      </c>
      <c r="I57" s="33">
        <f>ROUND(SUBTOTAL(9, I24:I56), 5)</f>
        <v>259728</v>
      </c>
      <c r="J57" s="33">
        <f>H57-I57</f>
        <v>26004.909999999974</v>
      </c>
      <c r="K57" s="33">
        <f>ROUND(SUBTOTAL(9, K24:K56), 5)</f>
        <v>259728</v>
      </c>
    </row>
    <row r="58" spans="1:11" s="22" customFormat="1" ht="14.4" x14ac:dyDescent="0.3">
      <c r="A58" s="31"/>
      <c r="B58" s="31"/>
      <c r="C58" s="32"/>
      <c r="D58" s="32"/>
      <c r="E58" s="32"/>
      <c r="F58" s="32"/>
      <c r="G58" s="32"/>
      <c r="H58" s="32"/>
      <c r="I58" s="32"/>
      <c r="J58" s="32"/>
      <c r="K58" s="32"/>
    </row>
    <row r="59" spans="1:11" x14ac:dyDescent="0.25">
      <c r="A59" s="27" t="s">
        <v>38</v>
      </c>
      <c r="B59" s="27" t="s">
        <v>46</v>
      </c>
      <c r="C59" s="33">
        <f>-(ROUND(-C22+C57, 5))</f>
        <v>-2673.1</v>
      </c>
      <c r="D59" s="33">
        <f>-(ROUND(-D22+D57, 5))</f>
        <v>3911</v>
      </c>
      <c r="E59" s="33">
        <f>C59-D59</f>
        <v>-6584.1</v>
      </c>
      <c r="F59" s="33">
        <f>-(ROUND(-F22+F57, 5))</f>
        <v>-10817.36</v>
      </c>
      <c r="G59" s="33">
        <f>-(ROUND(-G22+G57, 5))</f>
        <v>142198.69</v>
      </c>
      <c r="H59" s="33">
        <f>-(ROUND(-H22+H57, 5))</f>
        <v>110709.2</v>
      </c>
      <c r="I59" s="33">
        <f>-(ROUND(-I22+I57, 5))</f>
        <v>129169</v>
      </c>
      <c r="J59" s="33">
        <f>H59-I59</f>
        <v>-18459.800000000003</v>
      </c>
      <c r="K59" s="33">
        <f>-(ROUND(-K22+K57, 5))</f>
        <v>129169</v>
      </c>
    </row>
  </sheetData>
  <mergeCells count="6">
    <mergeCell ref="A1:E1"/>
    <mergeCell ref="A6:K6"/>
    <mergeCell ref="A3:K3"/>
    <mergeCell ref="A4:K4"/>
    <mergeCell ref="A5:K5"/>
    <mergeCell ref="A2:K2"/>
  </mergeCells>
  <pageMargins left="0.25" right="0.25" top="0.5" bottom="0.5" header="0.3" footer="0.3"/>
  <pageSetup orientation="landscape" horizontalDpi="0" verticalDpi="0" r:id="rId1"/>
  <headerFooter>
    <oddFooter>&amp;L&amp;10&amp;"Times New Roman"&amp;D at &amp;T&amp;R&amp;10&amp;"Times New Roman"Page: &amp;P&amp;C&amp;10&amp;"Times New Roman"For Management Purposes Only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Board Report</vt:lpstr>
      <vt:lpstr>ADMINISTRATION - 10 </vt:lpstr>
      <vt:lpstr>HOUSE &amp; GROUNDS - 20</vt:lpstr>
      <vt:lpstr>MEMBERSHIP - 30</vt:lpstr>
      <vt:lpstr>AQUATICS - 40</vt:lpstr>
      <vt:lpstr>ADULT - 50</vt:lpstr>
      <vt:lpstr>YOUTH SPORTS - 60</vt:lpstr>
      <vt:lpstr>YOUTH ENRICH - 70</vt:lpstr>
      <vt:lpstr>AFTERSCHOOL - 80</vt:lpstr>
      <vt:lpstr>DAY CAMP - 90</vt:lpstr>
      <vt:lpstr>'ADMINISTRATION - 10 '!Print_Titles</vt:lpstr>
      <vt:lpstr>'ADULT - 50'!Print_Titles</vt:lpstr>
      <vt:lpstr>'AFTERSCHOOL - 80'!Print_Titles</vt:lpstr>
      <vt:lpstr>'AQUATICS - 40'!Print_Titles</vt:lpstr>
      <vt:lpstr>'DAY CAMP - 90'!Print_Titles</vt:lpstr>
      <vt:lpstr>'HOUSE &amp; GROUNDS - 20'!Print_Titles</vt:lpstr>
      <vt:lpstr>'MEMBERSHIP - 30'!Print_Titles</vt:lpstr>
      <vt:lpstr>'YOUTH ENRICH - 70'!Print_Titles</vt:lpstr>
      <vt:lpstr>'YOUTH SPORTS - 60'!Print_Titles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Hipple</dc:creator>
  <cp:lastModifiedBy>Diana Harrist</cp:lastModifiedBy>
  <cp:lastPrinted>2018-01-11T20:32:37Z</cp:lastPrinted>
  <dcterms:created xsi:type="dcterms:W3CDTF">2014-06-09T16:10:02Z</dcterms:created>
  <dcterms:modified xsi:type="dcterms:W3CDTF">2018-01-11T20:46:26Z</dcterms:modified>
</cp:coreProperties>
</file>